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d\2024\Rendeletek\2_2024_mellékletei\"/>
    </mc:Choice>
  </mc:AlternateContent>
  <xr:revisionPtr revIDLastSave="0" documentId="13_ncr:1_{6691BA69-6E06-43F9-96C1-B11DC338D9F4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melléklet'!$A$1:$L$94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2" i="8" l="1"/>
  <c r="D82" i="8"/>
  <c r="E82" i="8"/>
  <c r="F82" i="8"/>
  <c r="G82" i="8"/>
  <c r="H82" i="8"/>
  <c r="I82" i="8"/>
  <c r="J82" i="8"/>
  <c r="K82" i="8"/>
  <c r="L82" i="8"/>
  <c r="B82" i="8"/>
  <c r="C80" i="8"/>
  <c r="D80" i="8"/>
  <c r="E80" i="8"/>
  <c r="F80" i="8"/>
  <c r="G80" i="8"/>
  <c r="H80" i="8"/>
  <c r="I80" i="8"/>
  <c r="J80" i="8"/>
  <c r="K80" i="8"/>
  <c r="L80" i="8"/>
  <c r="B80" i="8"/>
  <c r="C77" i="8"/>
  <c r="D77" i="8"/>
  <c r="E77" i="8"/>
  <c r="F77" i="8"/>
  <c r="G77" i="8"/>
  <c r="H77" i="8"/>
  <c r="I77" i="8"/>
  <c r="J77" i="8"/>
  <c r="K77" i="8"/>
  <c r="L77" i="8"/>
  <c r="B77" i="8"/>
  <c r="C94" i="8"/>
  <c r="D94" i="8"/>
  <c r="E94" i="8"/>
  <c r="F94" i="8"/>
  <c r="G94" i="8"/>
  <c r="H94" i="8"/>
  <c r="I94" i="8"/>
  <c r="J94" i="8"/>
  <c r="K94" i="8"/>
  <c r="L94" i="8"/>
  <c r="B94" i="8"/>
  <c r="C92" i="8"/>
  <c r="D92" i="8"/>
  <c r="E92" i="8"/>
  <c r="F92" i="8"/>
  <c r="G92" i="8"/>
  <c r="H92" i="8"/>
  <c r="I92" i="8"/>
  <c r="J92" i="8"/>
  <c r="K92" i="8"/>
  <c r="L92" i="8"/>
  <c r="B92" i="8"/>
  <c r="K86" i="8"/>
  <c r="K87" i="8"/>
  <c r="J86" i="8"/>
  <c r="J87" i="8"/>
  <c r="L87" i="8" s="1"/>
  <c r="G86" i="8"/>
  <c r="G87" i="8"/>
  <c r="G85" i="8"/>
  <c r="G89" i="8" s="1"/>
  <c r="K85" i="8"/>
  <c r="K89" i="8" s="1"/>
  <c r="J85" i="8"/>
  <c r="C89" i="8"/>
  <c r="D89" i="8"/>
  <c r="E89" i="8"/>
  <c r="F89" i="8"/>
  <c r="H89" i="8"/>
  <c r="I89" i="8"/>
  <c r="B89" i="8"/>
  <c r="C49" i="8"/>
  <c r="E49" i="8"/>
  <c r="F49" i="8"/>
  <c r="H49" i="8"/>
  <c r="I49" i="8"/>
  <c r="B49" i="8"/>
  <c r="J55" i="8"/>
  <c r="K55" i="8"/>
  <c r="J56" i="8"/>
  <c r="K56" i="8"/>
  <c r="H13" i="8"/>
  <c r="H14" i="8"/>
  <c r="H12" i="8"/>
  <c r="H11" i="8"/>
  <c r="J31" i="8"/>
  <c r="K31" i="8"/>
  <c r="J32" i="8"/>
  <c r="K32" i="8"/>
  <c r="J18" i="8"/>
  <c r="K18" i="8"/>
  <c r="J19" i="8"/>
  <c r="K19" i="8"/>
  <c r="G18" i="8"/>
  <c r="G19" i="8"/>
  <c r="H27" i="8"/>
  <c r="O15" i="8"/>
  <c r="K22" i="8"/>
  <c r="G30" i="8"/>
  <c r="G29" i="8"/>
  <c r="G52" i="8"/>
  <c r="G53" i="8"/>
  <c r="G54" i="8"/>
  <c r="K30" i="8"/>
  <c r="J30" i="8"/>
  <c r="C10" i="8"/>
  <c r="D10" i="8"/>
  <c r="E10" i="8"/>
  <c r="F10" i="8"/>
  <c r="I10" i="8"/>
  <c r="B10" i="8"/>
  <c r="K54" i="8"/>
  <c r="J54" i="8"/>
  <c r="K53" i="8"/>
  <c r="J53" i="8"/>
  <c r="K52" i="8"/>
  <c r="J52" i="8"/>
  <c r="K29" i="8"/>
  <c r="J29" i="8"/>
  <c r="J89" i="8" l="1"/>
  <c r="L86" i="8"/>
  <c r="L85" i="8"/>
  <c r="L89" i="8"/>
  <c r="L31" i="8"/>
  <c r="L56" i="8"/>
  <c r="L55" i="8"/>
  <c r="L49" i="8" s="1"/>
  <c r="L32" i="8"/>
  <c r="L18" i="8"/>
  <c r="L53" i="8"/>
  <c r="H10" i="8"/>
  <c r="L19" i="8"/>
  <c r="L30" i="8"/>
  <c r="L54" i="8"/>
  <c r="L29" i="8"/>
  <c r="L52" i="8"/>
  <c r="G51" i="8"/>
  <c r="G11" i="8"/>
  <c r="G12" i="8"/>
  <c r="G13" i="8"/>
  <c r="G14" i="8"/>
  <c r="G15" i="8"/>
  <c r="G16" i="8"/>
  <c r="G17" i="8"/>
  <c r="G20" i="8"/>
  <c r="G21" i="8"/>
  <c r="G22" i="8"/>
  <c r="G23" i="8"/>
  <c r="G24" i="8"/>
  <c r="G25" i="8"/>
  <c r="G26" i="8"/>
  <c r="G27" i="8"/>
  <c r="G28" i="8"/>
  <c r="K28" i="8"/>
  <c r="J28" i="8"/>
  <c r="K51" i="8"/>
  <c r="J51" i="8"/>
  <c r="K27" i="8"/>
  <c r="J27" i="8"/>
  <c r="K26" i="8"/>
  <c r="J26" i="8"/>
  <c r="K25" i="8"/>
  <c r="J25" i="8"/>
  <c r="C41" i="8"/>
  <c r="D41" i="8"/>
  <c r="E41" i="8"/>
  <c r="F41" i="8"/>
  <c r="G41" i="8"/>
  <c r="H41" i="8"/>
  <c r="I41" i="8"/>
  <c r="J41" i="8"/>
  <c r="K41" i="8"/>
  <c r="L41" i="8"/>
  <c r="B41" i="8"/>
  <c r="C34" i="8"/>
  <c r="D34" i="8"/>
  <c r="E34" i="8"/>
  <c r="F34" i="8"/>
  <c r="H34" i="8"/>
  <c r="I34" i="8"/>
  <c r="B34" i="8"/>
  <c r="C64" i="8"/>
  <c r="D64" i="8"/>
  <c r="E64" i="8"/>
  <c r="F64" i="8"/>
  <c r="G64" i="8"/>
  <c r="H64" i="8"/>
  <c r="I64" i="8"/>
  <c r="B64" i="8"/>
  <c r="K65" i="8"/>
  <c r="J65" i="8"/>
  <c r="L28" i="8" l="1"/>
  <c r="L51" i="8"/>
  <c r="G10" i="8"/>
  <c r="L27" i="8"/>
  <c r="M27" i="8" s="1"/>
  <c r="L26" i="8"/>
  <c r="L25" i="8"/>
  <c r="L65" i="8"/>
  <c r="K64" i="8"/>
  <c r="J64" i="8"/>
  <c r="L64" i="8" l="1"/>
  <c r="J22" i="8" l="1"/>
  <c r="G35" i="8"/>
  <c r="G34" i="8" s="1"/>
  <c r="K35" i="8"/>
  <c r="K34" i="8" s="1"/>
  <c r="J35" i="8"/>
  <c r="J34" i="8" s="1"/>
  <c r="L22" i="8" l="1"/>
  <c r="L35" i="8"/>
  <c r="L34" i="8" s="1"/>
  <c r="K20" i="8"/>
  <c r="J20" i="8"/>
  <c r="E37" i="8"/>
  <c r="F37" i="8"/>
  <c r="H37" i="8"/>
  <c r="B37" i="8"/>
  <c r="B73" i="8" s="1"/>
  <c r="C60" i="8"/>
  <c r="E60" i="8"/>
  <c r="F60" i="8"/>
  <c r="H60" i="8"/>
  <c r="I60" i="8"/>
  <c r="B60" i="8"/>
  <c r="K76" i="8"/>
  <c r="J76" i="8"/>
  <c r="G76" i="8"/>
  <c r="D76" i="8"/>
  <c r="K50" i="8"/>
  <c r="K49" i="8" s="1"/>
  <c r="J50" i="8"/>
  <c r="J49" i="8" s="1"/>
  <c r="G50" i="8"/>
  <c r="G49" i="8" s="1"/>
  <c r="D50" i="8"/>
  <c r="D49" i="8" s="1"/>
  <c r="C46" i="8"/>
  <c r="E46" i="8"/>
  <c r="F46" i="8"/>
  <c r="H46" i="8"/>
  <c r="I46" i="8"/>
  <c r="B46" i="8"/>
  <c r="C37" i="8"/>
  <c r="I37" i="8"/>
  <c r="C68" i="8"/>
  <c r="D68" i="8"/>
  <c r="E68" i="8"/>
  <c r="F68" i="8"/>
  <c r="G68" i="8"/>
  <c r="H68" i="8"/>
  <c r="I68" i="8"/>
  <c r="J68" i="8"/>
  <c r="K68" i="8"/>
  <c r="L68" i="8"/>
  <c r="C73" i="8" l="1"/>
  <c r="F73" i="8"/>
  <c r="I73" i="8"/>
  <c r="H73" i="8"/>
  <c r="E73" i="8"/>
  <c r="D46" i="8"/>
  <c r="J60" i="8"/>
  <c r="K60" i="8"/>
  <c r="L20" i="8"/>
  <c r="D60" i="8"/>
  <c r="G60" i="8"/>
  <c r="L76" i="8"/>
  <c r="G46" i="8"/>
  <c r="L50" i="8"/>
  <c r="K46" i="8"/>
  <c r="J46" i="8"/>
  <c r="L60" i="8" l="1"/>
  <c r="L46" i="8"/>
  <c r="K24" i="8" l="1"/>
  <c r="J24" i="8"/>
  <c r="L24" i="8" l="1"/>
  <c r="K23" i="8" l="1"/>
  <c r="J23" i="8"/>
  <c r="L23" i="8" l="1"/>
  <c r="K21" i="8" l="1"/>
  <c r="J21" i="8"/>
  <c r="K11" i="8"/>
  <c r="J11" i="8"/>
  <c r="L11" i="8" l="1"/>
  <c r="L21" i="8"/>
  <c r="M32" i="8" s="1"/>
  <c r="K13" i="8" l="1"/>
  <c r="K14" i="8"/>
  <c r="K15" i="8"/>
  <c r="K16" i="8"/>
  <c r="K17" i="8"/>
  <c r="J13" i="8"/>
  <c r="J14" i="8"/>
  <c r="J15" i="8"/>
  <c r="J16" i="8"/>
  <c r="J17" i="8"/>
  <c r="K12" i="8"/>
  <c r="J12" i="8"/>
  <c r="K10" i="8" l="1"/>
  <c r="J10" i="8"/>
  <c r="J37" i="8" s="1"/>
  <c r="J73" i="8" s="1"/>
  <c r="K37" i="8"/>
  <c r="K73" i="8" s="1"/>
  <c r="G37" i="8"/>
  <c r="G73" i="8" s="1"/>
  <c r="L12" i="8"/>
  <c r="L16" i="8"/>
  <c r="L13" i="8"/>
  <c r="L15" i="8"/>
  <c r="L17" i="8"/>
  <c r="M19" i="8" s="1"/>
  <c r="L14" i="8"/>
  <c r="L10" i="8" l="1"/>
  <c r="M16" i="8"/>
  <c r="M10" i="8" s="1"/>
  <c r="L37" i="8"/>
  <c r="L73" i="8" s="1"/>
  <c r="D37" i="8"/>
  <c r="D73" i="8" s="1"/>
</calcChain>
</file>

<file path=xl/sharedStrings.xml><?xml version="1.0" encoding="utf-8"?>
<sst xmlns="http://schemas.openxmlformats.org/spreadsheetml/2006/main" count="96" uniqueCount="71">
  <si>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</si>
  <si>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</si>
  <si>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</si>
  <si>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</si>
  <si>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</si>
  <si>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</si>
  <si>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</si>
  <si>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</si>
  <si>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</si>
  <si>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</si>
  <si>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</si>
  <si>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</si>
  <si>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</si>
  <si>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</si>
  <si>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</si>
  <si>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</si>
  <si>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</si>
  <si>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</si>
  <si>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</si>
  <si>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</si>
  <si>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</si>
  <si>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</si>
  <si>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</si>
  <si>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</si>
  <si>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</si>
  <si>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Közfoglalkoztatáshoz nyújtott támogatás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</si>
  <si>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</si>
  <si>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</si>
  <si>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</si>
  <si>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</si>
  <si>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</si>
  <si>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</si>
  <si>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</si>
  <si>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</si>
  <si>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</si>
  <si>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Elszámolásból származó bevételek</t>
  </si>
  <si>
    <t>2023. évi kapott visszatérítendő és vissza nem térítendő támogatások és pénzeszközátvételek előirányzatának módosítása Komárom  Város Önkormányzatánál és Intézményeinél</t>
  </si>
  <si>
    <t>1/2023.(I.27.) önk rendelet eredeti ei</t>
  </si>
  <si>
    <t>Slachta Margit Nemzeti Szociálpolitikai Intézet -jelzőrendszeres házi segítségnyújtás támogatása</t>
  </si>
  <si>
    <t>Önkormányzatok energiaáremelkedés miatti támogatása</t>
  </si>
  <si>
    <t>Óvodai és iskolai szociális segítséghez kapcsolódó támogatás</t>
  </si>
  <si>
    <t>2023. évi bérintézkedések támogatása</t>
  </si>
  <si>
    <t>Komthermál KFT az energiaárak emelkedése miatt</t>
  </si>
  <si>
    <t>Önkormányzatok rendkívüli támogatása</t>
  </si>
  <si>
    <t>TOP-PLUSZ-2.1.1-21-KO1-2022-00003 Komáromi Idősek Otthona energetikai korszerüsítése</t>
  </si>
  <si>
    <t>Komárom településen megvalósuló infrstruktúra-fejlesztésekkel kapcsolatos intézkedések támogatása</t>
  </si>
  <si>
    <t>TOP-5.3.1 Helyi identitás pályázat működési támogatása</t>
  </si>
  <si>
    <t>TOP-5.3.1 Helyi identitás pályázat felhalmozási támogatása</t>
  </si>
  <si>
    <t xml:space="preserve">TOP -PLUSZ-1.2.1-21-KO1-2022-00064 Élhető város -Jövőnk Komárom </t>
  </si>
  <si>
    <t>TOP plusz-3.3.2-21KO1-2022-00005 Az egészségügyi alapellátás fejlesztése Komáromban</t>
  </si>
  <si>
    <t>Nyári diákmunka 2023. program támogatása</t>
  </si>
  <si>
    <t>16/2023. (X.12.) önk rend módosított ei</t>
  </si>
  <si>
    <t>09115</t>
  </si>
  <si>
    <t>09116</t>
  </si>
  <si>
    <t>2022.évi IPA kedvezményhez kapcsolódó támogatás</t>
  </si>
  <si>
    <t>2022.évi pótlólagos támogatás</t>
  </si>
  <si>
    <t>0916</t>
  </si>
  <si>
    <t>Bursa Hungarica támogatás</t>
  </si>
  <si>
    <t>Rezsitámogatás uszodák fenntartására</t>
  </si>
  <si>
    <t>091111</t>
  </si>
  <si>
    <t>091131</t>
  </si>
  <si>
    <t>09111,09112,091131,091132</t>
  </si>
  <si>
    <t>SKHU/1601/2.2.1 KN-KN IMPRO TRANS támogatás</t>
  </si>
  <si>
    <t>EFOP-1.5.2-16 human közszolg.fejl.tám.</t>
  </si>
  <si>
    <t>0925</t>
  </si>
  <si>
    <t>KOMÁROMI KLAPKA GYÖRGY MÚZEUM</t>
  </si>
  <si>
    <t>Brigetio Légiótábor ásatás folytatása 207134/147</t>
  </si>
  <si>
    <t>NKTKAA 2023/3678. Jankovich István életéről szóló időszaki kiállitás</t>
  </si>
  <si>
    <t xml:space="preserve">Brigetio Légiótáborban lévő katonai fürdő feltárásának folytatása </t>
  </si>
  <si>
    <t>KOMÁROMI KLAPKA GYÖRGY MÚZEUM TÁMOGATÁSOK ÉS ÁTVETT PÉNZESZKÖZÖK (VISSZATÉRÍTENDŐ ÉS VISSZA NEM TÉRÍTENDŐ) MINDÖSSZESEN:</t>
  </si>
  <si>
    <t>2/2024.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</si>
</sst>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3" borderId="0" applyNumberFormat="0" applyBorder="0" applyAlignment="0" applyProtection="0"/>
    <xf numFmtId="0" fontId="6" fillId="9" borderId="0" applyNumberFormat="0" applyBorder="0" applyAlignment="0" applyProtection="0"/>
    <xf numFmtId="0" fontId="7" fillId="7" borderId="1" applyNumberFormat="0" applyAlignment="0" applyProtection="0"/>
    <xf numFmtId="0" fontId="8" fillId="34" borderId="1" applyNumberFormat="0" applyAlignment="0" applyProtection="0"/>
    <xf numFmtId="0" fontId="9" fillId="35" borderId="2" applyNumberFormat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9" fillId="36" borderId="2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7" fillId="13" borderId="1" applyNumberFormat="0" applyAlignment="0" applyProtection="0"/>
    <xf numFmtId="0" fontId="3" fillId="37" borderId="10" applyNumberFormat="0" applyFont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41" borderId="0" applyNumberFormat="0" applyBorder="0" applyAlignment="0" applyProtection="0"/>
    <xf numFmtId="0" fontId="16" fillId="4" borderId="0" applyNumberFormat="0" applyBorder="0" applyAlignment="0" applyProtection="0"/>
    <xf numFmtId="0" fontId="18" fillId="42" borderId="11" applyNumberFormat="0" applyAlignment="0" applyProtection="0"/>
    <xf numFmtId="0" fontId="17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9" fillId="43" borderId="0" applyNumberFormat="0" applyBorder="0" applyAlignment="0" applyProtection="0"/>
    <xf numFmtId="0" fontId="22" fillId="0" borderId="0"/>
    <xf numFmtId="0" fontId="20" fillId="44" borderId="10" applyNumberFormat="0" applyAlignment="0" applyProtection="0"/>
    <xf numFmtId="0" fontId="18" fillId="34" borderId="11" applyNumberFormat="0" applyAlignment="0" applyProtection="0"/>
    <xf numFmtId="0" fontId="21" fillId="0" borderId="12" applyNumberFormat="0" applyFill="0" applyAlignment="0" applyProtection="0"/>
    <xf numFmtId="0" fontId="6" fillId="3" borderId="0" applyNumberFormat="0" applyBorder="0" applyAlignment="0" applyProtection="0"/>
    <xf numFmtId="0" fontId="19" fillId="45" borderId="0" applyNumberFormat="0" applyBorder="0" applyAlignment="0" applyProtection="0"/>
    <xf numFmtId="0" fontId="8" fillId="42" borderId="1" applyNumberFormat="0" applyAlignment="0" applyProtection="0"/>
    <xf numFmtId="0" fontId="1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33" fillId="0" borderId="0"/>
    <xf numFmtId="0" fontId="1" fillId="0" borderId="0"/>
    <xf numFmtId="43" fontId="3" fillId="0" borderId="0" applyFont="0" applyFill="0" applyBorder="0" applyAlignment="0" applyProtection="0"/>
  </cellStyleXfs>
  <cellXfs count="54">
    <xf numFmtId="0" fontId="0" fillId="0" borderId="0" xfId="0"/>
    <xf numFmtId="0" fontId="22" fillId="0" borderId="0" xfId="74"/>
    <xf numFmtId="3" fontId="22" fillId="0" borderId="0" xfId="74" applyNumberFormat="1"/>
    <xf numFmtId="0" fontId="26" fillId="0" borderId="0" xfId="74" applyFont="1"/>
    <xf numFmtId="0" fontId="27" fillId="0" borderId="0" xfId="74" applyFont="1"/>
    <xf numFmtId="3" fontId="27" fillId="0" borderId="0" xfId="74" applyNumberFormat="1" applyFont="1"/>
    <xf numFmtId="0" fontId="22" fillId="0" borderId="0" xfId="74" applyAlignment="1">
      <alignment wrapText="1"/>
    </xf>
    <xf numFmtId="0" fontId="25" fillId="0" borderId="0" xfId="74" applyFont="1" applyAlignment="1">
      <alignment wrapText="1"/>
    </xf>
    <xf numFmtId="0" fontId="28" fillId="0" borderId="0" xfId="74" applyFont="1"/>
    <xf numFmtId="0" fontId="30" fillId="0" borderId="0" xfId="0" applyFont="1" applyAlignment="1">
      <alignment wrapText="1"/>
    </xf>
    <xf numFmtId="3" fontId="24" fillId="0" borderId="13" xfId="74" applyNumberFormat="1" applyFont="1" applyBorder="1"/>
    <xf numFmtId="3" fontId="29" fillId="0" borderId="13" xfId="74" applyNumberFormat="1" applyFont="1" applyBorder="1"/>
    <xf numFmtId="0" fontId="24" fillId="0" borderId="15" xfId="74" applyFont="1" applyBorder="1" applyAlignment="1">
      <alignment wrapText="1"/>
    </xf>
    <xf numFmtId="0" fontId="22" fillId="0" borderId="0" xfId="74" applyAlignment="1">
      <alignment horizontal="right"/>
    </xf>
    <xf numFmtId="3" fontId="22" fillId="0" borderId="13" xfId="74" applyNumberFormat="1" applyBorder="1"/>
    <xf numFmtId="0" fontId="22" fillId="0" borderId="13" xfId="74" applyBorder="1"/>
    <xf numFmtId="3" fontId="23" fillId="0" borderId="13" xfId="74" applyNumberFormat="1" applyFont="1" applyBorder="1"/>
    <xf numFmtId="0" fontId="27" fillId="0" borderId="14" xfId="74" applyFont="1" applyBorder="1" applyAlignment="1">
      <alignment horizontal="center" vertical="center" wrapText="1"/>
    </xf>
    <xf numFmtId="3" fontId="27" fillId="0" borderId="14" xfId="74" applyNumberFormat="1" applyFont="1" applyBorder="1" applyAlignment="1">
      <alignment horizontal="center" vertical="center" wrapText="1"/>
    </xf>
    <xf numFmtId="0" fontId="22" fillId="0" borderId="13" xfId="74" applyBorder="1" applyAlignment="1">
      <alignment wrapText="1"/>
    </xf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0" fontId="28" fillId="0" borderId="13" xfId="74" applyFont="1" applyBorder="1" applyAlignment="1">
      <alignment wrapText="1"/>
    </xf>
    <xf numFmtId="3" fontId="28" fillId="0" borderId="13" xfId="74" applyNumberFormat="1" applyFont="1" applyBorder="1"/>
    <xf numFmtId="3" fontId="22" fillId="47" borderId="13" xfId="74" applyNumberFormat="1" applyFill="1" applyBorder="1"/>
    <xf numFmtId="0" fontId="22" fillId="0" borderId="14" xfId="74" applyBorder="1" applyAlignment="1">
      <alignment wrapText="1"/>
    </xf>
    <xf numFmtId="3" fontId="22" fillId="0" borderId="14" xfId="74" applyNumberFormat="1" applyBorder="1"/>
    <xf numFmtId="0" fontId="27" fillId="0" borderId="13" xfId="74" applyFont="1" applyBorder="1" applyAlignment="1">
      <alignment horizontal="center" vertical="center" wrapText="1"/>
    </xf>
    <xf numFmtId="0" fontId="27" fillId="46" borderId="13" xfId="74" applyFont="1" applyFill="1" applyBorder="1" applyAlignment="1">
      <alignment vertical="center" wrapText="1"/>
    </xf>
    <xf numFmtId="3" fontId="27" fillId="46" borderId="13" xfId="74" applyNumberFormat="1" applyFont="1" applyFill="1" applyBorder="1" applyAlignment="1">
      <alignment vertical="center"/>
    </xf>
    <xf numFmtId="49" fontId="0" fillId="47" borderId="13" xfId="0" applyNumberFormat="1" applyFill="1" applyBorder="1"/>
    <xf numFmtId="164" fontId="22" fillId="0" borderId="0" xfId="87" applyNumberFormat="1" applyFont="1"/>
    <xf numFmtId="164" fontId="27" fillId="0" borderId="0" xfId="87" applyNumberFormat="1" applyFont="1"/>
    <xf numFmtId="164" fontId="22" fillId="0" borderId="0" xfId="74" applyNumberFormat="1"/>
    <xf numFmtId="49" fontId="22" fillId="0" borderId="0" xfId="87" applyNumberFormat="1" applyFont="1"/>
    <xf numFmtId="49" fontId="22" fillId="0" borderId="0" xfId="74" applyNumberFormat="1"/>
    <xf numFmtId="3" fontId="27" fillId="46" borderId="13" xfId="74" applyNumberFormat="1" applyFont="1" applyFill="1" applyBorder="1" applyAlignment="1">
      <alignment vertical="center" wrapText="1"/>
    </xf>
    <xf numFmtId="3" fontId="27" fillId="0" borderId="14" xfId="74" applyNumberFormat="1" applyFont="1" applyBorder="1"/>
    <xf numFmtId="3" fontId="27" fillId="0" borderId="13" xfId="74" applyNumberFormat="1" applyFont="1" applyBorder="1" applyAlignment="1">
      <alignment wrapText="1"/>
    </xf>
    <xf numFmtId="0" fontId="27" fillId="0" borderId="13" xfId="74" applyFont="1" applyBorder="1"/>
    <xf numFmtId="3" fontId="22" fillId="0" borderId="0" xfId="74" applyNumberFormat="1" applyAlignment="1">
      <alignment horizontal="right"/>
    </xf>
    <xf numFmtId="0" fontId="27" fillId="0" borderId="14" xfId="74" applyFont="1" applyBorder="1" applyAlignment="1">
      <alignment horizontal="center" vertical="center" wrapText="1"/>
    </xf>
    <xf numFmtId="0" fontId="27" fillId="0" borderId="19" xfId="74" applyFont="1" applyBorder="1" applyAlignment="1">
      <alignment horizontal="center" vertical="center" wrapText="1"/>
    </xf>
    <xf numFmtId="3" fontId="27" fillId="0" borderId="13" xfId="74" applyNumberFormat="1" applyFont="1" applyBorder="1" applyAlignment="1">
      <alignment horizontal="center" vertical="center" wrapText="1"/>
    </xf>
    <xf numFmtId="3" fontId="27" fillId="0" borderId="14" xfId="74" applyNumberFormat="1" applyFont="1" applyBorder="1" applyAlignment="1">
      <alignment horizontal="center" vertical="center" wrapText="1"/>
    </xf>
    <xf numFmtId="3" fontId="27" fillId="0" borderId="16" xfId="74" applyNumberFormat="1" applyFont="1" applyBorder="1" applyAlignment="1">
      <alignment horizontal="center" vertical="center" wrapText="1"/>
    </xf>
    <xf numFmtId="3" fontId="27" fillId="0" borderId="15" xfId="74" applyNumberFormat="1" applyFont="1" applyBorder="1" applyAlignment="1">
      <alignment horizontal="center" vertical="center" wrapText="1"/>
    </xf>
    <xf numFmtId="3" fontId="27" fillId="0" borderId="17" xfId="74" applyNumberFormat="1" applyFont="1" applyBorder="1" applyAlignment="1">
      <alignment horizontal="center" vertical="center" wrapText="1"/>
    </xf>
    <xf numFmtId="0" fontId="27" fillId="0" borderId="16" xfId="74" applyFont="1" applyBorder="1" applyAlignment="1">
      <alignment horizontal="center" vertical="center" wrapText="1"/>
    </xf>
    <xf numFmtId="0" fontId="27" fillId="0" borderId="17" xfId="74" applyFont="1" applyBorder="1" applyAlignment="1">
      <alignment horizontal="center" vertical="center" wrapText="1"/>
    </xf>
    <xf numFmtId="0" fontId="31" fillId="0" borderId="0" xfId="74" applyFont="1" applyAlignment="1">
      <alignment horizontal="right"/>
    </xf>
    <xf numFmtId="0" fontId="30" fillId="0" borderId="0" xfId="0" applyFont="1" applyAlignment="1">
      <alignment horizontal="right" wrapText="1"/>
    </xf>
    <xf numFmtId="0" fontId="27" fillId="0" borderId="18" xfId="74" applyFont="1" applyBorder="1" applyAlignment="1">
      <alignment horizontal="center" vertical="center" wrapText="1"/>
    </xf>
    <xf numFmtId="0" fontId="32" fillId="0" borderId="0" xfId="74" applyFont="1" applyAlignment="1">
      <alignment horizontal="center" vertical="center" wrapText="1"/>
    </xf>
  </cellXfs>
  <cellStyles count="88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Ezres" xfId="87" builtinId="3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C5AFF968-1962-4327-8A6A-A9EC22D702BE}"/>
    <cellStyle name="Normál 2 2" xfId="86" xr:uid="{EE20E0F4-EC21-4D3C-B94E-99CAB01536A9}"/>
    <cellStyle name="Normál 3" xfId="85" xr:uid="{98CC869E-DAA9-4158-BC07-F2D5E47CEDE8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4"/>
  <sheetViews>
    <sheetView tabSelected="1" view="pageBreakPreview" zoomScale="112" zoomScaleNormal="112" zoomScaleSheetLayoutView="112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6" sqref="J6:L6"/>
    </sheetView>
  </sheetViews>
  <sheetFormatPr defaultRowHeight="12.75" x14ac:dyDescent="0.2"/>
  <cols>
    <col min="1" max="1" width="80.5703125" style="6" customWidth="1"/>
    <col min="2" max="2" width="14.7109375" style="2" customWidth="1"/>
    <col min="3" max="3" width="10.7109375" style="1" customWidth="1"/>
    <col min="4" max="4" width="12.7109375" style="2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3" width="12.85546875" style="1" bestFit="1" customWidth="1"/>
    <col min="14" max="14" width="15" style="1" bestFit="1" customWidth="1"/>
    <col min="15" max="15" width="14" style="1" bestFit="1" customWidth="1"/>
    <col min="16" max="16384" width="9.140625" style="1"/>
  </cols>
  <sheetData>
    <row r="1" spans="1:15" x14ac:dyDescent="0.2">
      <c r="K1" s="40" t="s">
        <v>23</v>
      </c>
      <c r="L1" s="40"/>
    </row>
    <row r="2" spans="1:15" x14ac:dyDescent="0.2">
      <c r="A2" s="7"/>
      <c r="B2" s="3"/>
    </row>
    <row r="3" spans="1:15" ht="32.25" customHeight="1" x14ac:dyDescent="0.2">
      <c r="A3" s="53" t="s">
        <v>36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5" ht="12.75" customHeight="1" x14ac:dyDescent="0.2">
      <c r="A4" s="51"/>
      <c r="B4" s="51"/>
      <c r="C4" s="9"/>
    </row>
    <row r="5" spans="1:15" ht="15.75" x14ac:dyDescent="0.25">
      <c r="A5" s="50"/>
      <c r="B5" s="50"/>
      <c r="L5" s="13" t="s">
        <v>22</v>
      </c>
    </row>
    <row r="6" spans="1:15" ht="38.25" customHeight="1" x14ac:dyDescent="0.2">
      <c r="A6" s="41" t="s">
        <v>16</v>
      </c>
      <c r="B6" s="41" t="s">
        <v>28</v>
      </c>
      <c r="C6" s="41" t="s">
        <v>26</v>
      </c>
      <c r="D6" s="43" t="s">
        <v>37</v>
      </c>
      <c r="E6" s="45" t="s">
        <v>51</v>
      </c>
      <c r="F6" s="46"/>
      <c r="G6" s="47"/>
      <c r="H6" s="48" t="s">
        <v>27</v>
      </c>
      <c r="I6" s="49"/>
      <c r="J6" s="45" t="s">
        <v>70</v>
      </c>
      <c r="K6" s="46"/>
      <c r="L6" s="47"/>
    </row>
    <row r="7" spans="1:15" ht="51" x14ac:dyDescent="0.2">
      <c r="A7" s="52"/>
      <c r="B7" s="52"/>
      <c r="C7" s="42"/>
      <c r="D7" s="44"/>
      <c r="E7" s="17" t="s">
        <v>28</v>
      </c>
      <c r="F7" s="18" t="s">
        <v>26</v>
      </c>
      <c r="G7" s="17" t="s">
        <v>29</v>
      </c>
      <c r="H7" s="17" t="s">
        <v>28</v>
      </c>
      <c r="I7" s="18" t="s">
        <v>26</v>
      </c>
      <c r="J7" s="17" t="s">
        <v>28</v>
      </c>
      <c r="K7" s="18" t="s">
        <v>26</v>
      </c>
      <c r="L7" s="27" t="s">
        <v>29</v>
      </c>
    </row>
    <row r="8" spans="1:15" x14ac:dyDescent="0.2">
      <c r="A8" s="20" t="s">
        <v>0</v>
      </c>
      <c r="B8" s="21"/>
      <c r="C8" s="14"/>
      <c r="D8" s="14"/>
      <c r="E8" s="14"/>
      <c r="F8" s="15"/>
      <c r="G8" s="15"/>
      <c r="H8" s="15"/>
      <c r="I8" s="15"/>
      <c r="J8" s="15"/>
      <c r="K8" s="15"/>
      <c r="L8" s="15"/>
      <c r="N8" s="31"/>
    </row>
    <row r="9" spans="1:15" x14ac:dyDescent="0.2">
      <c r="A9" s="19"/>
      <c r="B9" s="14"/>
      <c r="C9" s="14"/>
      <c r="D9" s="14"/>
      <c r="E9" s="14"/>
      <c r="F9" s="15"/>
      <c r="G9" s="15"/>
      <c r="H9" s="15"/>
      <c r="I9" s="15"/>
      <c r="J9" s="15"/>
      <c r="K9" s="15"/>
      <c r="L9" s="15"/>
      <c r="N9" s="31"/>
    </row>
    <row r="10" spans="1:15" s="4" customFormat="1" x14ac:dyDescent="0.2">
      <c r="A10" s="20" t="s">
        <v>8</v>
      </c>
      <c r="B10" s="21">
        <f>SUM(B11:B30)</f>
        <v>1678790</v>
      </c>
      <c r="C10" s="21">
        <f t="shared" ref="C10:K10" si="0">SUM(C11:C30)</f>
        <v>7090</v>
      </c>
      <c r="D10" s="21">
        <f t="shared" si="0"/>
        <v>1685880</v>
      </c>
      <c r="E10" s="21">
        <f t="shared" si="0"/>
        <v>2037361</v>
      </c>
      <c r="F10" s="21">
        <f t="shared" si="0"/>
        <v>7090</v>
      </c>
      <c r="G10" s="21">
        <f t="shared" si="0"/>
        <v>2044451</v>
      </c>
      <c r="H10" s="21">
        <f t="shared" si="0"/>
        <v>404669</v>
      </c>
      <c r="I10" s="21">
        <f t="shared" si="0"/>
        <v>0</v>
      </c>
      <c r="J10" s="21">
        <f t="shared" si="0"/>
        <v>2442030</v>
      </c>
      <c r="K10" s="21">
        <f t="shared" si="0"/>
        <v>7090</v>
      </c>
      <c r="L10" s="21">
        <f>SUM(L11:L32)</f>
        <v>2467070</v>
      </c>
      <c r="M10" s="32">
        <f>SUM(M12:M32)</f>
        <v>2467070</v>
      </c>
      <c r="N10" s="32"/>
    </row>
    <row r="11" spans="1:15" s="4" customFormat="1" x14ac:dyDescent="0.2">
      <c r="A11" s="19" t="s">
        <v>31</v>
      </c>
      <c r="B11" s="14">
        <v>434423</v>
      </c>
      <c r="C11" s="14"/>
      <c r="D11" s="14">
        <v>434423</v>
      </c>
      <c r="E11" s="14">
        <v>434423</v>
      </c>
      <c r="F11" s="14"/>
      <c r="G11" s="14">
        <f>SUM(E11:F11)</f>
        <v>434423</v>
      </c>
      <c r="H11" s="14">
        <f>84396-70714-13682</f>
        <v>0</v>
      </c>
      <c r="I11" s="14"/>
      <c r="J11" s="14">
        <f>SUM(E11,H11)</f>
        <v>434423</v>
      </c>
      <c r="K11" s="14">
        <f>SUM(F11,I11)</f>
        <v>0</v>
      </c>
      <c r="L11" s="14">
        <f>SUM(J11:K11)</f>
        <v>434423</v>
      </c>
      <c r="N11" s="31">
        <v>518818916</v>
      </c>
      <c r="O11" s="34" t="s">
        <v>59</v>
      </c>
    </row>
    <row r="12" spans="1:15" x14ac:dyDescent="0.2">
      <c r="A12" s="19" t="s">
        <v>17</v>
      </c>
      <c r="B12" s="14">
        <v>472308</v>
      </c>
      <c r="C12" s="14"/>
      <c r="D12" s="14">
        <v>472308</v>
      </c>
      <c r="E12" s="14">
        <v>472308</v>
      </c>
      <c r="F12" s="14"/>
      <c r="G12" s="14">
        <f>SUM(E12:F12)</f>
        <v>472308</v>
      </c>
      <c r="H12" s="14">
        <f>73132-58814</f>
        <v>14318</v>
      </c>
      <c r="I12" s="14"/>
      <c r="J12" s="14">
        <f>SUM(E12,H12)</f>
        <v>486626</v>
      </c>
      <c r="K12" s="14">
        <f>SUM(F12,I12)</f>
        <v>0</v>
      </c>
      <c r="L12" s="14">
        <f>SUM(J12:K12)</f>
        <v>486626</v>
      </c>
      <c r="N12" s="31">
        <v>545440205</v>
      </c>
    </row>
    <row r="13" spans="1:15" x14ac:dyDescent="0.2">
      <c r="A13" s="19" t="s">
        <v>32</v>
      </c>
      <c r="B13" s="14">
        <v>422386</v>
      </c>
      <c r="C13" s="14"/>
      <c r="D13" s="14">
        <v>422386</v>
      </c>
      <c r="E13" s="14">
        <v>475341</v>
      </c>
      <c r="F13" s="14"/>
      <c r="G13" s="14">
        <f t="shared" ref="G13:G30" si="1">SUM(E13:F13)</f>
        <v>475341</v>
      </c>
      <c r="H13" s="14">
        <f>137083-21402-56630-2685</f>
        <v>56366</v>
      </c>
      <c r="I13" s="14"/>
      <c r="J13" s="14">
        <f t="shared" ref="J13:J30" si="2">SUM(E13,H13)</f>
        <v>531707</v>
      </c>
      <c r="K13" s="14">
        <f t="shared" ref="K13:K30" si="3">SUM(F13,I13)</f>
        <v>0</v>
      </c>
      <c r="L13" s="14">
        <f t="shared" ref="L13:L30" si="4">SUM(J13:K13)</f>
        <v>531707</v>
      </c>
      <c r="N13" s="31">
        <v>612424139</v>
      </c>
      <c r="O13" s="34" t="s">
        <v>60</v>
      </c>
    </row>
    <row r="14" spans="1:15" x14ac:dyDescent="0.2">
      <c r="A14" s="19" t="s">
        <v>33</v>
      </c>
      <c r="B14" s="14">
        <v>210824</v>
      </c>
      <c r="C14" s="14"/>
      <c r="D14" s="14">
        <v>210824</v>
      </c>
      <c r="E14" s="14">
        <v>210824</v>
      </c>
      <c r="F14" s="14"/>
      <c r="G14" s="14">
        <f t="shared" si="1"/>
        <v>210824</v>
      </c>
      <c r="H14" s="14">
        <f>-8917-7623</f>
        <v>-16540</v>
      </c>
      <c r="I14" s="14"/>
      <c r="J14" s="14">
        <f t="shared" si="2"/>
        <v>194284</v>
      </c>
      <c r="K14" s="14">
        <f t="shared" si="3"/>
        <v>0</v>
      </c>
      <c r="L14" s="14">
        <f t="shared" si="4"/>
        <v>194284</v>
      </c>
      <c r="N14" s="31">
        <v>201906717</v>
      </c>
    </row>
    <row r="15" spans="1:15" x14ac:dyDescent="0.2">
      <c r="A15" s="19" t="s">
        <v>18</v>
      </c>
      <c r="B15" s="14">
        <v>42233</v>
      </c>
      <c r="C15" s="14"/>
      <c r="D15" s="14">
        <v>42233</v>
      </c>
      <c r="E15" s="14">
        <v>56498</v>
      </c>
      <c r="F15" s="14"/>
      <c r="G15" s="14">
        <f t="shared" si="1"/>
        <v>56498</v>
      </c>
      <c r="H15" s="14"/>
      <c r="I15" s="14"/>
      <c r="J15" s="14">
        <f t="shared" si="2"/>
        <v>56498</v>
      </c>
      <c r="K15" s="14">
        <f t="shared" si="3"/>
        <v>0</v>
      </c>
      <c r="L15" s="14">
        <f t="shared" si="4"/>
        <v>56498</v>
      </c>
      <c r="N15" s="31">
        <v>75198036</v>
      </c>
      <c r="O15" s="33">
        <f>SUM(N11:N15)</f>
        <v>1953788013</v>
      </c>
    </row>
    <row r="16" spans="1:15" x14ac:dyDescent="0.2">
      <c r="A16" s="19" t="s">
        <v>34</v>
      </c>
      <c r="B16" s="14"/>
      <c r="C16" s="14"/>
      <c r="D16" s="14">
        <v>0</v>
      </c>
      <c r="E16" s="14">
        <v>18700</v>
      </c>
      <c r="F16" s="14"/>
      <c r="G16" s="14">
        <f t="shared" si="1"/>
        <v>18700</v>
      </c>
      <c r="H16" s="14"/>
      <c r="I16" s="14"/>
      <c r="J16" s="14">
        <f t="shared" si="2"/>
        <v>18700</v>
      </c>
      <c r="K16" s="14">
        <f t="shared" si="3"/>
        <v>0</v>
      </c>
      <c r="L16" s="14">
        <f t="shared" si="4"/>
        <v>18700</v>
      </c>
      <c r="M16" s="2">
        <f>SUM(L11:L16)+L23+L24+L25</f>
        <v>1953788</v>
      </c>
      <c r="N16" s="31"/>
    </row>
    <row r="17" spans="1:15" x14ac:dyDescent="0.2">
      <c r="A17" s="19" t="s">
        <v>35</v>
      </c>
      <c r="B17" s="14"/>
      <c r="C17" s="14"/>
      <c r="D17" s="14">
        <v>0</v>
      </c>
      <c r="E17" s="14">
        <v>1588</v>
      </c>
      <c r="F17" s="14"/>
      <c r="G17" s="14">
        <f t="shared" si="1"/>
        <v>1588</v>
      </c>
      <c r="H17" s="14"/>
      <c r="I17" s="14"/>
      <c r="J17" s="14">
        <f t="shared" si="2"/>
        <v>1588</v>
      </c>
      <c r="K17" s="14">
        <f t="shared" si="3"/>
        <v>0</v>
      </c>
      <c r="L17" s="14">
        <f t="shared" si="4"/>
        <v>1588</v>
      </c>
      <c r="N17" s="34" t="s">
        <v>53</v>
      </c>
    </row>
    <row r="18" spans="1:15" x14ac:dyDescent="0.2">
      <c r="A18" s="19" t="s">
        <v>54</v>
      </c>
      <c r="B18" s="14"/>
      <c r="C18" s="14"/>
      <c r="D18" s="14"/>
      <c r="E18" s="14"/>
      <c r="F18" s="14"/>
      <c r="G18" s="14">
        <f t="shared" si="1"/>
        <v>0</v>
      </c>
      <c r="H18" s="14">
        <v>71356</v>
      </c>
      <c r="I18" s="14"/>
      <c r="J18" s="14">
        <f t="shared" ref="J18:J19" si="5">SUM(E18,H18)</f>
        <v>71356</v>
      </c>
      <c r="K18" s="14">
        <f t="shared" ref="K18:K19" si="6">SUM(F18,I18)</f>
        <v>0</v>
      </c>
      <c r="L18" s="14">
        <f t="shared" ref="L18:L19" si="7">SUM(J18:K18)</f>
        <v>71356</v>
      </c>
      <c r="N18" s="34" t="s">
        <v>53</v>
      </c>
    </row>
    <row r="19" spans="1:15" x14ac:dyDescent="0.2">
      <c r="A19" s="19" t="s">
        <v>55</v>
      </c>
      <c r="B19" s="14"/>
      <c r="C19" s="14"/>
      <c r="D19" s="14"/>
      <c r="E19" s="14"/>
      <c r="F19" s="14"/>
      <c r="G19" s="14">
        <f t="shared" si="1"/>
        <v>0</v>
      </c>
      <c r="H19" s="14">
        <v>55</v>
      </c>
      <c r="I19" s="14"/>
      <c r="J19" s="14">
        <f t="shared" si="5"/>
        <v>55</v>
      </c>
      <c r="K19" s="14">
        <f t="shared" si="6"/>
        <v>0</v>
      </c>
      <c r="L19" s="14">
        <f t="shared" si="7"/>
        <v>55</v>
      </c>
      <c r="M19" s="2">
        <f>SUM(L17:L19)</f>
        <v>72999</v>
      </c>
      <c r="N19" s="34" t="s">
        <v>53</v>
      </c>
    </row>
    <row r="20" spans="1:15" x14ac:dyDescent="0.2">
      <c r="A20" s="19" t="s">
        <v>25</v>
      </c>
      <c r="B20" s="14">
        <v>4500</v>
      </c>
      <c r="C20" s="14"/>
      <c r="D20" s="14">
        <v>4500</v>
      </c>
      <c r="E20" s="14">
        <v>4500</v>
      </c>
      <c r="F20" s="14"/>
      <c r="G20" s="14">
        <f t="shared" si="1"/>
        <v>4500</v>
      </c>
      <c r="H20" s="14">
        <v>-4500</v>
      </c>
      <c r="I20" s="14"/>
      <c r="J20" s="14">
        <f t="shared" si="2"/>
        <v>0</v>
      </c>
      <c r="K20" s="14">
        <f t="shared" si="3"/>
        <v>0</v>
      </c>
      <c r="L20" s="14">
        <f t="shared" si="4"/>
        <v>0</v>
      </c>
      <c r="N20" s="34" t="s">
        <v>56</v>
      </c>
    </row>
    <row r="21" spans="1:15" ht="25.5" x14ac:dyDescent="0.2">
      <c r="A21" s="19" t="s">
        <v>38</v>
      </c>
      <c r="B21" s="14"/>
      <c r="C21" s="14">
        <v>2222</v>
      </c>
      <c r="D21" s="14">
        <v>2222</v>
      </c>
      <c r="E21" s="14"/>
      <c r="F21" s="14">
        <v>2222</v>
      </c>
      <c r="G21" s="14">
        <f t="shared" si="1"/>
        <v>2222</v>
      </c>
      <c r="H21" s="14"/>
      <c r="I21" s="14"/>
      <c r="J21" s="14">
        <f t="shared" si="2"/>
        <v>0</v>
      </c>
      <c r="K21" s="14">
        <f t="shared" si="3"/>
        <v>2222</v>
      </c>
      <c r="L21" s="14">
        <f t="shared" si="4"/>
        <v>2222</v>
      </c>
      <c r="N21" s="34" t="s">
        <v>56</v>
      </c>
    </row>
    <row r="22" spans="1:15" ht="25.5" x14ac:dyDescent="0.2">
      <c r="A22" s="19" t="s">
        <v>19</v>
      </c>
      <c r="B22" s="14"/>
      <c r="C22" s="14">
        <v>4868</v>
      </c>
      <c r="D22" s="14">
        <v>4868</v>
      </c>
      <c r="E22" s="14"/>
      <c r="F22" s="14">
        <v>4868</v>
      </c>
      <c r="G22" s="14">
        <f t="shared" si="1"/>
        <v>4868</v>
      </c>
      <c r="H22" s="14"/>
      <c r="I22" s="14"/>
      <c r="J22" s="14">
        <f t="shared" si="2"/>
        <v>0</v>
      </c>
      <c r="K22" s="14">
        <f>SUM(F22,I22)</f>
        <v>4868</v>
      </c>
      <c r="L22" s="14">
        <f t="shared" si="4"/>
        <v>4868</v>
      </c>
      <c r="N22" s="34" t="s">
        <v>56</v>
      </c>
    </row>
    <row r="23" spans="1:15" x14ac:dyDescent="0.2">
      <c r="A23" s="19" t="s">
        <v>39</v>
      </c>
      <c r="B23" s="14">
        <v>70714</v>
      </c>
      <c r="C23" s="14"/>
      <c r="D23" s="14">
        <v>70714</v>
      </c>
      <c r="E23" s="14">
        <v>70714</v>
      </c>
      <c r="F23" s="14"/>
      <c r="G23" s="14">
        <f t="shared" si="1"/>
        <v>70714</v>
      </c>
      <c r="H23" s="14"/>
      <c r="I23" s="14"/>
      <c r="J23" s="14">
        <f t="shared" si="2"/>
        <v>70714</v>
      </c>
      <c r="K23" s="14">
        <f t="shared" si="3"/>
        <v>0</v>
      </c>
      <c r="L23" s="14">
        <f t="shared" si="4"/>
        <v>70714</v>
      </c>
      <c r="N23" s="34" t="s">
        <v>52</v>
      </c>
      <c r="O23" s="34" t="s">
        <v>59</v>
      </c>
    </row>
    <row r="24" spans="1:15" x14ac:dyDescent="0.2">
      <c r="A24" s="14" t="s">
        <v>40</v>
      </c>
      <c r="B24" s="14">
        <v>21402</v>
      </c>
      <c r="C24" s="14"/>
      <c r="D24" s="14">
        <v>21402</v>
      </c>
      <c r="E24" s="14">
        <v>21402</v>
      </c>
      <c r="F24" s="14"/>
      <c r="G24" s="14">
        <f t="shared" si="1"/>
        <v>21402</v>
      </c>
      <c r="H24" s="14"/>
      <c r="I24" s="14"/>
      <c r="J24" s="14">
        <f t="shared" si="2"/>
        <v>21402</v>
      </c>
      <c r="K24" s="14">
        <f t="shared" si="3"/>
        <v>0</v>
      </c>
      <c r="L24" s="14">
        <f t="shared" si="4"/>
        <v>21402</v>
      </c>
      <c r="N24" s="34" t="s">
        <v>52</v>
      </c>
      <c r="O24" s="34" t="s">
        <v>60</v>
      </c>
    </row>
    <row r="25" spans="1:15" x14ac:dyDescent="0.2">
      <c r="A25" s="14" t="s">
        <v>41</v>
      </c>
      <c r="B25" s="14"/>
      <c r="C25" s="14"/>
      <c r="D25" s="14"/>
      <c r="E25" s="14">
        <v>139434</v>
      </c>
      <c r="F25" s="14"/>
      <c r="G25" s="14">
        <f t="shared" si="1"/>
        <v>139434</v>
      </c>
      <c r="H25" s="14"/>
      <c r="I25" s="14"/>
      <c r="J25" s="14">
        <f t="shared" si="2"/>
        <v>139434</v>
      </c>
      <c r="K25" s="14">
        <f t="shared" si="3"/>
        <v>0</v>
      </c>
      <c r="L25" s="14">
        <f t="shared" si="4"/>
        <v>139434</v>
      </c>
      <c r="M25" s="2"/>
      <c r="N25" s="34"/>
      <c r="O25" s="34" t="s">
        <v>61</v>
      </c>
    </row>
    <row r="26" spans="1:15" x14ac:dyDescent="0.2">
      <c r="A26" s="14" t="s">
        <v>42</v>
      </c>
      <c r="B26" s="14"/>
      <c r="C26" s="14"/>
      <c r="D26" s="14"/>
      <c r="E26" s="14">
        <v>35537</v>
      </c>
      <c r="F26" s="14"/>
      <c r="G26" s="14">
        <f t="shared" si="1"/>
        <v>35537</v>
      </c>
      <c r="H26" s="14"/>
      <c r="I26" s="14"/>
      <c r="J26" s="14">
        <f t="shared" si="2"/>
        <v>35537</v>
      </c>
      <c r="K26" s="14">
        <f t="shared" si="3"/>
        <v>0</v>
      </c>
      <c r="L26" s="14">
        <f t="shared" si="4"/>
        <v>35537</v>
      </c>
      <c r="N26" s="34" t="s">
        <v>56</v>
      </c>
    </row>
    <row r="27" spans="1:15" x14ac:dyDescent="0.2">
      <c r="A27" s="14" t="s">
        <v>43</v>
      </c>
      <c r="B27" s="14"/>
      <c r="C27" s="14"/>
      <c r="D27" s="14"/>
      <c r="E27" s="14">
        <v>17366</v>
      </c>
      <c r="F27" s="14"/>
      <c r="G27" s="14">
        <f t="shared" si="1"/>
        <v>17366</v>
      </c>
      <c r="H27" s="14">
        <f>233614+50000</f>
        <v>283614</v>
      </c>
      <c r="I27" s="14"/>
      <c r="J27" s="14">
        <f t="shared" si="2"/>
        <v>300980</v>
      </c>
      <c r="K27" s="14">
        <f t="shared" si="3"/>
        <v>0</v>
      </c>
      <c r="L27" s="14">
        <f t="shared" si="4"/>
        <v>300980</v>
      </c>
      <c r="M27" s="2">
        <f>+L27</f>
        <v>300980</v>
      </c>
      <c r="N27" s="34" t="s">
        <v>52</v>
      </c>
    </row>
    <row r="28" spans="1:15" x14ac:dyDescent="0.2">
      <c r="A28" s="14" t="s">
        <v>45</v>
      </c>
      <c r="B28" s="14"/>
      <c r="C28" s="14"/>
      <c r="D28" s="14"/>
      <c r="E28" s="14">
        <v>76000</v>
      </c>
      <c r="F28" s="14"/>
      <c r="G28" s="14">
        <f t="shared" si="1"/>
        <v>76000</v>
      </c>
      <c r="H28" s="14"/>
      <c r="I28" s="14"/>
      <c r="J28" s="14">
        <f t="shared" si="2"/>
        <v>76000</v>
      </c>
      <c r="K28" s="14">
        <f t="shared" si="3"/>
        <v>0</v>
      </c>
      <c r="L28" s="14">
        <f t="shared" si="4"/>
        <v>76000</v>
      </c>
      <c r="N28" s="34" t="s">
        <v>56</v>
      </c>
    </row>
    <row r="29" spans="1:15" x14ac:dyDescent="0.2">
      <c r="A29" s="14" t="s">
        <v>46</v>
      </c>
      <c r="B29" s="14"/>
      <c r="C29" s="14"/>
      <c r="D29" s="14"/>
      <c r="E29" s="14">
        <v>141</v>
      </c>
      <c r="F29" s="14"/>
      <c r="G29" s="14">
        <f t="shared" si="1"/>
        <v>141</v>
      </c>
      <c r="H29" s="14"/>
      <c r="I29" s="14"/>
      <c r="J29" s="14">
        <f t="shared" si="2"/>
        <v>141</v>
      </c>
      <c r="K29" s="14">
        <f t="shared" si="3"/>
        <v>0</v>
      </c>
      <c r="L29" s="14">
        <f t="shared" si="4"/>
        <v>141</v>
      </c>
      <c r="N29" s="34" t="s">
        <v>56</v>
      </c>
    </row>
    <row r="30" spans="1:15" x14ac:dyDescent="0.2">
      <c r="A30" s="14" t="s">
        <v>50</v>
      </c>
      <c r="B30" s="14"/>
      <c r="C30" s="14"/>
      <c r="D30" s="14"/>
      <c r="E30" s="14">
        <v>2585</v>
      </c>
      <c r="F30" s="14"/>
      <c r="G30" s="14">
        <f t="shared" si="1"/>
        <v>2585</v>
      </c>
      <c r="H30" s="14"/>
      <c r="I30" s="14"/>
      <c r="J30" s="14">
        <f t="shared" si="2"/>
        <v>2585</v>
      </c>
      <c r="K30" s="14">
        <f t="shared" si="3"/>
        <v>0</v>
      </c>
      <c r="L30" s="14">
        <f t="shared" si="4"/>
        <v>2585</v>
      </c>
      <c r="N30" s="34" t="s">
        <v>56</v>
      </c>
    </row>
    <row r="31" spans="1:15" x14ac:dyDescent="0.2">
      <c r="A31" s="14" t="s">
        <v>57</v>
      </c>
      <c r="B31" s="14"/>
      <c r="C31" s="14"/>
      <c r="D31" s="14"/>
      <c r="E31" s="14"/>
      <c r="F31" s="14"/>
      <c r="G31" s="14"/>
      <c r="H31" s="14">
        <v>205</v>
      </c>
      <c r="I31" s="14"/>
      <c r="J31" s="14">
        <f t="shared" ref="J31:J32" si="8">SUM(E31,H31)</f>
        <v>205</v>
      </c>
      <c r="K31" s="14">
        <f t="shared" ref="K31:K32" si="9">SUM(F31,I31)</f>
        <v>0</v>
      </c>
      <c r="L31" s="14">
        <f t="shared" ref="L31:L32" si="10">SUM(J31:K31)</f>
        <v>205</v>
      </c>
      <c r="N31" s="34" t="s">
        <v>56</v>
      </c>
    </row>
    <row r="32" spans="1:15" x14ac:dyDescent="0.2">
      <c r="A32" s="14" t="s">
        <v>58</v>
      </c>
      <c r="B32" s="14"/>
      <c r="C32" s="14"/>
      <c r="D32" s="14"/>
      <c r="E32" s="14"/>
      <c r="F32" s="14"/>
      <c r="G32" s="14"/>
      <c r="H32" s="14">
        <v>17745</v>
      </c>
      <c r="I32" s="14"/>
      <c r="J32" s="14">
        <f t="shared" si="8"/>
        <v>17745</v>
      </c>
      <c r="K32" s="14">
        <f t="shared" si="9"/>
        <v>0</v>
      </c>
      <c r="L32" s="14">
        <f t="shared" si="10"/>
        <v>17745</v>
      </c>
      <c r="M32" s="2">
        <f>SUM(L28:L32)+L26+L22+L21+L20</f>
        <v>139303</v>
      </c>
      <c r="N32" s="34" t="s">
        <v>56</v>
      </c>
    </row>
    <row r="33" spans="1:14" ht="12.75" customHeight="1" x14ac:dyDescent="0.2">
      <c r="A33" s="19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N33" s="34"/>
    </row>
    <row r="34" spans="1:14" x14ac:dyDescent="0.2">
      <c r="A34" s="20" t="s">
        <v>9</v>
      </c>
      <c r="B34" s="21">
        <f t="shared" ref="B34:L34" si="11">SUM(B35:B35)</f>
        <v>0</v>
      </c>
      <c r="C34" s="21">
        <f t="shared" si="11"/>
        <v>0</v>
      </c>
      <c r="D34" s="21">
        <f t="shared" si="11"/>
        <v>0</v>
      </c>
      <c r="E34" s="21">
        <f t="shared" si="11"/>
        <v>0</v>
      </c>
      <c r="F34" s="21">
        <f t="shared" si="11"/>
        <v>0</v>
      </c>
      <c r="G34" s="21">
        <f t="shared" si="11"/>
        <v>0</v>
      </c>
      <c r="H34" s="21">
        <f t="shared" si="11"/>
        <v>0</v>
      </c>
      <c r="I34" s="21">
        <f t="shared" si="11"/>
        <v>0</v>
      </c>
      <c r="J34" s="21">
        <f t="shared" si="11"/>
        <v>0</v>
      </c>
      <c r="K34" s="21">
        <f t="shared" si="11"/>
        <v>0</v>
      </c>
      <c r="L34" s="21">
        <f t="shared" si="11"/>
        <v>0</v>
      </c>
      <c r="N34" s="34"/>
    </row>
    <row r="35" spans="1:14" x14ac:dyDescent="0.2">
      <c r="A35" s="19"/>
      <c r="B35" s="14"/>
      <c r="C35" s="14"/>
      <c r="D35" s="14"/>
      <c r="E35" s="14"/>
      <c r="F35" s="14"/>
      <c r="G35" s="14">
        <f>SUM(E35:F35)</f>
        <v>0</v>
      </c>
      <c r="H35" s="14"/>
      <c r="I35" s="14"/>
      <c r="J35" s="14">
        <f>SUM(E35,H35)</f>
        <v>0</v>
      </c>
      <c r="K35" s="14">
        <f>SUM(F35,I35)</f>
        <v>0</v>
      </c>
      <c r="L35" s="14">
        <f>SUM(J35:K35)</f>
        <v>0</v>
      </c>
      <c r="N35" s="34"/>
    </row>
    <row r="36" spans="1:14" x14ac:dyDescent="0.2">
      <c r="A36" s="19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N36" s="34"/>
    </row>
    <row r="37" spans="1:14" x14ac:dyDescent="0.2">
      <c r="A37" s="22" t="s">
        <v>10</v>
      </c>
      <c r="B37" s="23">
        <f t="shared" ref="B37:L37" si="12">SUM(B10,B34)</f>
        <v>1678790</v>
      </c>
      <c r="C37" s="23">
        <f t="shared" si="12"/>
        <v>7090</v>
      </c>
      <c r="D37" s="23">
        <f t="shared" si="12"/>
        <v>1685880</v>
      </c>
      <c r="E37" s="23">
        <f t="shared" si="12"/>
        <v>2037361</v>
      </c>
      <c r="F37" s="23">
        <f t="shared" si="12"/>
        <v>7090</v>
      </c>
      <c r="G37" s="23">
        <f t="shared" si="12"/>
        <v>2044451</v>
      </c>
      <c r="H37" s="23">
        <f t="shared" si="12"/>
        <v>404669</v>
      </c>
      <c r="I37" s="23">
        <f t="shared" si="12"/>
        <v>0</v>
      </c>
      <c r="J37" s="23">
        <f t="shared" si="12"/>
        <v>2442030</v>
      </c>
      <c r="K37" s="23">
        <f t="shared" si="12"/>
        <v>7090</v>
      </c>
      <c r="L37" s="23">
        <f t="shared" si="12"/>
        <v>2467070</v>
      </c>
      <c r="N37" s="34"/>
    </row>
    <row r="38" spans="1:14" s="4" customFormat="1" x14ac:dyDescent="0.2">
      <c r="A38" s="19"/>
      <c r="B38" s="14"/>
      <c r="C38" s="10"/>
      <c r="D38" s="10"/>
      <c r="E38" s="10"/>
      <c r="F38" s="10"/>
      <c r="G38" s="10"/>
      <c r="H38" s="10"/>
      <c r="I38" s="10"/>
      <c r="J38" s="10"/>
      <c r="K38" s="10"/>
      <c r="L38" s="10"/>
      <c r="N38" s="34"/>
    </row>
    <row r="39" spans="1:14" ht="25.5" x14ac:dyDescent="0.2">
      <c r="A39" s="20" t="s">
        <v>6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N39" s="34"/>
    </row>
    <row r="40" spans="1:14" s="8" customFormat="1" ht="13.5" x14ac:dyDescent="0.25">
      <c r="A40" s="19"/>
      <c r="B40" s="14"/>
      <c r="C40" s="11"/>
      <c r="D40" s="11"/>
      <c r="E40" s="11"/>
      <c r="F40" s="11"/>
      <c r="G40" s="11"/>
      <c r="H40" s="11"/>
      <c r="I40" s="11"/>
      <c r="J40" s="11"/>
      <c r="K40" s="11"/>
      <c r="L40" s="11"/>
      <c r="N40" s="34"/>
    </row>
    <row r="41" spans="1:14" ht="25.5" x14ac:dyDescent="0.2">
      <c r="A41" s="20" t="s">
        <v>1</v>
      </c>
      <c r="B41" s="21">
        <f>SUM(B42)</f>
        <v>0</v>
      </c>
      <c r="C41" s="21">
        <f t="shared" ref="C41:L41" si="13">SUM(C42)</f>
        <v>0</v>
      </c>
      <c r="D41" s="21">
        <f t="shared" si="13"/>
        <v>0</v>
      </c>
      <c r="E41" s="21">
        <f t="shared" si="13"/>
        <v>0</v>
      </c>
      <c r="F41" s="21">
        <f t="shared" si="13"/>
        <v>0</v>
      </c>
      <c r="G41" s="21">
        <f t="shared" si="13"/>
        <v>0</v>
      </c>
      <c r="H41" s="21">
        <f t="shared" si="13"/>
        <v>0</v>
      </c>
      <c r="I41" s="21">
        <f t="shared" si="13"/>
        <v>0</v>
      </c>
      <c r="J41" s="21">
        <f t="shared" si="13"/>
        <v>0</v>
      </c>
      <c r="K41" s="21">
        <f t="shared" si="13"/>
        <v>0</v>
      </c>
      <c r="L41" s="21">
        <f t="shared" si="13"/>
        <v>0</v>
      </c>
      <c r="N41" s="34"/>
    </row>
    <row r="42" spans="1:14" x14ac:dyDescent="0.2">
      <c r="A42" s="20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N42" s="34"/>
    </row>
    <row r="43" spans="1:14" s="4" customFormat="1" x14ac:dyDescent="0.2">
      <c r="A43" s="19"/>
      <c r="B43" s="14"/>
      <c r="C43" s="10"/>
      <c r="D43" s="10"/>
      <c r="E43" s="10"/>
      <c r="F43" s="10"/>
      <c r="G43" s="10"/>
      <c r="H43" s="10"/>
      <c r="I43" s="10"/>
      <c r="J43" s="10"/>
      <c r="K43" s="10"/>
      <c r="L43" s="10"/>
      <c r="N43" s="34"/>
    </row>
    <row r="44" spans="1:14" s="4" customFormat="1" x14ac:dyDescent="0.2">
      <c r="A44" s="20" t="s">
        <v>13</v>
      </c>
      <c r="B44" s="21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N44" s="34"/>
    </row>
    <row r="45" spans="1:14" x14ac:dyDescent="0.2">
      <c r="A45" s="19"/>
      <c r="B45" s="14"/>
      <c r="C45" s="16"/>
      <c r="D45" s="16"/>
      <c r="E45" s="16"/>
      <c r="F45" s="16"/>
      <c r="G45" s="16"/>
      <c r="H45" s="16"/>
      <c r="I45" s="16"/>
      <c r="J45" s="16"/>
      <c r="K45" s="16"/>
      <c r="L45" s="16"/>
      <c r="N45" s="34"/>
    </row>
    <row r="46" spans="1:14" s="4" customFormat="1" x14ac:dyDescent="0.2">
      <c r="A46" s="22" t="s">
        <v>14</v>
      </c>
      <c r="B46" s="23">
        <f t="shared" ref="B46:L46" si="14">SUM(B39,B41)</f>
        <v>0</v>
      </c>
      <c r="C46" s="23">
        <f t="shared" si="14"/>
        <v>0</v>
      </c>
      <c r="D46" s="23">
        <f t="shared" si="14"/>
        <v>0</v>
      </c>
      <c r="E46" s="23">
        <f t="shared" si="14"/>
        <v>0</v>
      </c>
      <c r="F46" s="23">
        <f t="shared" si="14"/>
        <v>0</v>
      </c>
      <c r="G46" s="23">
        <f t="shared" si="14"/>
        <v>0</v>
      </c>
      <c r="H46" s="23">
        <f t="shared" si="14"/>
        <v>0</v>
      </c>
      <c r="I46" s="23">
        <f t="shared" si="14"/>
        <v>0</v>
      </c>
      <c r="J46" s="23">
        <f t="shared" si="14"/>
        <v>0</v>
      </c>
      <c r="K46" s="23">
        <f t="shared" si="14"/>
        <v>0</v>
      </c>
      <c r="L46" s="23">
        <f t="shared" si="14"/>
        <v>0</v>
      </c>
      <c r="N46" s="34"/>
    </row>
    <row r="47" spans="1:14" x14ac:dyDescent="0.2">
      <c r="A47" s="19"/>
      <c r="B47" s="14"/>
      <c r="C47" s="16"/>
      <c r="D47" s="16"/>
      <c r="E47" s="16"/>
      <c r="F47" s="16"/>
      <c r="G47" s="16"/>
      <c r="H47" s="16"/>
      <c r="I47" s="16"/>
      <c r="J47" s="16"/>
      <c r="K47" s="16"/>
      <c r="L47" s="16"/>
      <c r="N47" s="34"/>
    </row>
    <row r="48" spans="1:14" s="8" customFormat="1" ht="13.5" x14ac:dyDescent="0.25">
      <c r="A48" s="19"/>
      <c r="B48" s="14"/>
      <c r="C48" s="11"/>
      <c r="D48" s="11"/>
      <c r="E48" s="11"/>
      <c r="F48" s="11"/>
      <c r="G48" s="11"/>
      <c r="H48" s="11"/>
      <c r="I48" s="11"/>
      <c r="J48" s="11"/>
      <c r="K48" s="11"/>
      <c r="L48" s="11"/>
      <c r="N48" s="34"/>
    </row>
    <row r="49" spans="1:14" x14ac:dyDescent="0.2">
      <c r="A49" s="20" t="s">
        <v>7</v>
      </c>
      <c r="B49" s="21">
        <f>SUM(B50:B56)</f>
        <v>157734</v>
      </c>
      <c r="C49" s="21">
        <f t="shared" ref="C49:I49" si="15">SUM(C50:C56)</f>
        <v>0</v>
      </c>
      <c r="D49" s="21">
        <f t="shared" si="15"/>
        <v>157734</v>
      </c>
      <c r="E49" s="21">
        <f t="shared" si="15"/>
        <v>1194074</v>
      </c>
      <c r="F49" s="21">
        <f t="shared" si="15"/>
        <v>0</v>
      </c>
      <c r="G49" s="21">
        <f t="shared" si="15"/>
        <v>1194074</v>
      </c>
      <c r="H49" s="21">
        <f t="shared" si="15"/>
        <v>-156167</v>
      </c>
      <c r="I49" s="21">
        <f t="shared" si="15"/>
        <v>0</v>
      </c>
      <c r="J49" s="21">
        <f t="shared" ref="J49" si="16">SUM(J50:J56)</f>
        <v>1037907</v>
      </c>
      <c r="K49" s="21">
        <f t="shared" ref="K49" si="17">SUM(K50:K56)</f>
        <v>0</v>
      </c>
      <c r="L49" s="21">
        <f>SUM(L50:L56)</f>
        <v>1037907</v>
      </c>
      <c r="N49" s="35" t="s">
        <v>64</v>
      </c>
    </row>
    <row r="50" spans="1:14" x14ac:dyDescent="0.2">
      <c r="A50" s="14" t="s">
        <v>30</v>
      </c>
      <c r="B50" s="24">
        <v>157734</v>
      </c>
      <c r="C50" s="24"/>
      <c r="D50" s="24">
        <f>SUM(B50:C50)</f>
        <v>157734</v>
      </c>
      <c r="E50" s="24">
        <v>157734</v>
      </c>
      <c r="F50" s="24"/>
      <c r="G50" s="24">
        <f>SUM(E50:F50)</f>
        <v>157734</v>
      </c>
      <c r="H50" s="24">
        <v>-157734</v>
      </c>
      <c r="I50" s="24"/>
      <c r="J50" s="24">
        <f t="shared" ref="J50:K54" si="18">SUM(E50,H50)</f>
        <v>0</v>
      </c>
      <c r="K50" s="24">
        <f t="shared" si="18"/>
        <v>0</v>
      </c>
      <c r="L50" s="14">
        <f t="shared" ref="L50:L54" si="19">SUM(J50:K50)</f>
        <v>0</v>
      </c>
      <c r="N50" s="34"/>
    </row>
    <row r="51" spans="1:14" x14ac:dyDescent="0.2">
      <c r="A51" s="14" t="s">
        <v>44</v>
      </c>
      <c r="B51" s="24"/>
      <c r="C51" s="24"/>
      <c r="D51" s="24"/>
      <c r="E51" s="24">
        <v>215270</v>
      </c>
      <c r="F51" s="24"/>
      <c r="G51" s="24">
        <f>SUM(E51:F51)</f>
        <v>215270</v>
      </c>
      <c r="H51" s="24"/>
      <c r="I51" s="24"/>
      <c r="J51" s="24">
        <f t="shared" si="18"/>
        <v>215270</v>
      </c>
      <c r="K51" s="24">
        <f t="shared" si="18"/>
        <v>0</v>
      </c>
      <c r="L51" s="14">
        <f t="shared" si="19"/>
        <v>215270</v>
      </c>
      <c r="N51" s="34"/>
    </row>
    <row r="52" spans="1:14" x14ac:dyDescent="0.2">
      <c r="A52" s="14" t="s">
        <v>47</v>
      </c>
      <c r="B52" s="24"/>
      <c r="C52" s="24"/>
      <c r="D52" s="24"/>
      <c r="E52" s="24">
        <v>404</v>
      </c>
      <c r="F52" s="24"/>
      <c r="G52" s="24">
        <f t="shared" ref="G52:G54" si="20">SUM(E52:F52)</f>
        <v>404</v>
      </c>
      <c r="H52" s="24"/>
      <c r="I52" s="24"/>
      <c r="J52" s="24">
        <f t="shared" si="18"/>
        <v>404</v>
      </c>
      <c r="K52" s="24">
        <f t="shared" si="18"/>
        <v>0</v>
      </c>
      <c r="L52" s="14">
        <f t="shared" si="19"/>
        <v>404</v>
      </c>
      <c r="N52" s="34"/>
    </row>
    <row r="53" spans="1:14" x14ac:dyDescent="0.2">
      <c r="A53" s="30" t="s">
        <v>48</v>
      </c>
      <c r="B53" s="24"/>
      <c r="C53" s="24"/>
      <c r="D53" s="24"/>
      <c r="E53" s="24">
        <v>554636</v>
      </c>
      <c r="F53" s="24"/>
      <c r="G53" s="24">
        <f t="shared" si="20"/>
        <v>554636</v>
      </c>
      <c r="H53" s="24"/>
      <c r="I53" s="24"/>
      <c r="J53" s="24">
        <f t="shared" si="18"/>
        <v>554636</v>
      </c>
      <c r="K53" s="24">
        <f t="shared" si="18"/>
        <v>0</v>
      </c>
      <c r="L53" s="14">
        <f t="shared" si="19"/>
        <v>554636</v>
      </c>
      <c r="N53" s="34"/>
    </row>
    <row r="54" spans="1:14" x14ac:dyDescent="0.2">
      <c r="A54" s="30" t="s">
        <v>49</v>
      </c>
      <c r="B54" s="24"/>
      <c r="C54" s="24"/>
      <c r="D54" s="24"/>
      <c r="E54" s="24">
        <v>266030</v>
      </c>
      <c r="F54" s="24"/>
      <c r="G54" s="24">
        <f t="shared" si="20"/>
        <v>266030</v>
      </c>
      <c r="H54" s="24"/>
      <c r="I54" s="24"/>
      <c r="J54" s="24">
        <f t="shared" si="18"/>
        <v>266030</v>
      </c>
      <c r="K54" s="24">
        <f t="shared" si="18"/>
        <v>0</v>
      </c>
      <c r="L54" s="14">
        <f t="shared" si="19"/>
        <v>266030</v>
      </c>
      <c r="N54" s="34"/>
    </row>
    <row r="55" spans="1:14" s="4" customFormat="1" ht="12.75" customHeight="1" x14ac:dyDescent="0.2">
      <c r="A55" s="30" t="s">
        <v>62</v>
      </c>
      <c r="B55" s="14"/>
      <c r="C55" s="10"/>
      <c r="D55" s="10"/>
      <c r="E55" s="10"/>
      <c r="F55" s="10"/>
      <c r="G55" s="10"/>
      <c r="H55" s="16">
        <v>1410</v>
      </c>
      <c r="I55" s="10"/>
      <c r="J55" s="24">
        <f t="shared" ref="J55:J56" si="21">SUM(E55,H55)</f>
        <v>1410</v>
      </c>
      <c r="K55" s="24">
        <f t="shared" ref="K55:K56" si="22">SUM(F55,I55)</f>
        <v>0</v>
      </c>
      <c r="L55" s="14">
        <f t="shared" ref="L55:L56" si="23">SUM(J55:K55)</f>
        <v>1410</v>
      </c>
      <c r="N55" s="34"/>
    </row>
    <row r="56" spans="1:14" s="4" customFormat="1" ht="12.75" customHeight="1" x14ac:dyDescent="0.2">
      <c r="A56" s="30" t="s">
        <v>63</v>
      </c>
      <c r="B56" s="14"/>
      <c r="C56" s="10"/>
      <c r="D56" s="10"/>
      <c r="E56" s="10"/>
      <c r="F56" s="10"/>
      <c r="G56" s="10"/>
      <c r="H56" s="16">
        <v>157</v>
      </c>
      <c r="I56" s="10"/>
      <c r="J56" s="24">
        <f t="shared" si="21"/>
        <v>157</v>
      </c>
      <c r="K56" s="24">
        <f t="shared" si="22"/>
        <v>0</v>
      </c>
      <c r="L56" s="14">
        <f t="shared" si="23"/>
        <v>157</v>
      </c>
      <c r="N56" s="34"/>
    </row>
    <row r="57" spans="1:14" s="4" customFormat="1" ht="12.75" customHeight="1" x14ac:dyDescent="0.2">
      <c r="A57" s="30"/>
      <c r="B57" s="14"/>
      <c r="C57" s="10"/>
      <c r="D57" s="10"/>
      <c r="E57" s="10"/>
      <c r="F57" s="10"/>
      <c r="G57" s="10"/>
      <c r="H57" s="16"/>
      <c r="I57" s="10"/>
      <c r="J57" s="10"/>
      <c r="K57" s="24"/>
      <c r="L57" s="10"/>
      <c r="N57" s="34"/>
    </row>
    <row r="58" spans="1:14" s="4" customFormat="1" ht="11.25" customHeight="1" x14ac:dyDescent="0.2">
      <c r="A58" s="30"/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N58" s="34"/>
    </row>
    <row r="59" spans="1:14" s="4" customFormat="1" x14ac:dyDescent="0.2">
      <c r="A59" s="19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N59" s="34"/>
    </row>
    <row r="60" spans="1:14" s="4" customFormat="1" ht="25.5" x14ac:dyDescent="0.2">
      <c r="A60" s="20" t="s">
        <v>2</v>
      </c>
      <c r="B60" s="23">
        <f t="shared" ref="B60:L60" si="24">SUM(B49,B58)</f>
        <v>157734</v>
      </c>
      <c r="C60" s="23">
        <f t="shared" si="24"/>
        <v>0</v>
      </c>
      <c r="D60" s="23">
        <f t="shared" si="24"/>
        <v>157734</v>
      </c>
      <c r="E60" s="23">
        <f t="shared" si="24"/>
        <v>1194074</v>
      </c>
      <c r="F60" s="23">
        <f t="shared" si="24"/>
        <v>0</v>
      </c>
      <c r="G60" s="23">
        <f t="shared" si="24"/>
        <v>1194074</v>
      </c>
      <c r="H60" s="23">
        <f t="shared" si="24"/>
        <v>-156167</v>
      </c>
      <c r="I60" s="23">
        <f t="shared" si="24"/>
        <v>0</v>
      </c>
      <c r="J60" s="23">
        <f t="shared" si="24"/>
        <v>1037907</v>
      </c>
      <c r="K60" s="23">
        <f t="shared" si="24"/>
        <v>0</v>
      </c>
      <c r="L60" s="23">
        <f t="shared" si="24"/>
        <v>1037907</v>
      </c>
      <c r="N60" s="34"/>
    </row>
    <row r="61" spans="1:14" s="4" customFormat="1" x14ac:dyDescent="0.2">
      <c r="A61" s="20"/>
      <c r="B61" s="14"/>
      <c r="C61" s="16"/>
      <c r="D61" s="16"/>
      <c r="E61" s="16"/>
      <c r="F61" s="16"/>
      <c r="G61" s="16"/>
      <c r="H61" s="16"/>
      <c r="I61" s="16"/>
      <c r="J61" s="16"/>
      <c r="K61" s="16"/>
      <c r="L61" s="16"/>
      <c r="N61" s="34"/>
    </row>
    <row r="62" spans="1:14" s="4" customFormat="1" ht="25.5" x14ac:dyDescent="0.2">
      <c r="A62" s="22" t="s">
        <v>11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N62" s="34"/>
    </row>
    <row r="63" spans="1:14" s="4" customFormat="1" x14ac:dyDescent="0.2">
      <c r="A63" s="19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N63" s="34"/>
    </row>
    <row r="64" spans="1:14" s="4" customFormat="1" ht="25.5" x14ac:dyDescent="0.2">
      <c r="A64" s="20" t="s">
        <v>5</v>
      </c>
      <c r="B64" s="21">
        <f t="shared" ref="B64:L64" si="25">SUM(B65:B65)</f>
        <v>0</v>
      </c>
      <c r="C64" s="21">
        <f t="shared" si="25"/>
        <v>0</v>
      </c>
      <c r="D64" s="21">
        <f t="shared" si="25"/>
        <v>0</v>
      </c>
      <c r="E64" s="21">
        <f t="shared" si="25"/>
        <v>0</v>
      </c>
      <c r="F64" s="21">
        <f t="shared" si="25"/>
        <v>0</v>
      </c>
      <c r="G64" s="21">
        <f t="shared" si="25"/>
        <v>0</v>
      </c>
      <c r="H64" s="21">
        <f t="shared" si="25"/>
        <v>0</v>
      </c>
      <c r="I64" s="21">
        <f t="shared" si="25"/>
        <v>0</v>
      </c>
      <c r="J64" s="21">
        <f t="shared" si="25"/>
        <v>0</v>
      </c>
      <c r="K64" s="21">
        <f t="shared" si="25"/>
        <v>0</v>
      </c>
      <c r="L64" s="21">
        <f t="shared" si="25"/>
        <v>0</v>
      </c>
      <c r="N64" s="34"/>
    </row>
    <row r="65" spans="1:15" s="4" customFormat="1" x14ac:dyDescent="0.2">
      <c r="A65" s="20"/>
      <c r="B65" s="14"/>
      <c r="C65" s="14"/>
      <c r="D65" s="14"/>
      <c r="E65" s="14"/>
      <c r="F65" s="14"/>
      <c r="G65" s="14"/>
      <c r="H65" s="14"/>
      <c r="I65" s="14"/>
      <c r="J65" s="14">
        <f t="shared" ref="J65:K65" si="26">SUM(E65,H65)</f>
        <v>0</v>
      </c>
      <c r="K65" s="14">
        <f t="shared" si="26"/>
        <v>0</v>
      </c>
      <c r="L65" s="14">
        <f>SUM(J65:K65)</f>
        <v>0</v>
      </c>
      <c r="N65" s="34"/>
    </row>
    <row r="66" spans="1:15" s="4" customFormat="1" ht="12.75" customHeight="1" x14ac:dyDescent="0.2">
      <c r="A66" s="20" t="s">
        <v>3</v>
      </c>
      <c r="B66" s="14"/>
      <c r="C66" s="24"/>
      <c r="D66" s="24"/>
      <c r="E66" s="24"/>
      <c r="F66" s="24"/>
      <c r="G66" s="24"/>
      <c r="H66" s="24"/>
      <c r="I66" s="24"/>
      <c r="J66" s="24"/>
      <c r="K66" s="24"/>
      <c r="L66" s="24"/>
      <c r="N66" s="34"/>
      <c r="O66" s="5"/>
    </row>
    <row r="67" spans="1:15" x14ac:dyDescent="0.2">
      <c r="A67" s="19"/>
      <c r="B67" s="21">
        <v>0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N67" s="34"/>
    </row>
    <row r="68" spans="1:15" s="4" customFormat="1" ht="12" customHeight="1" x14ac:dyDescent="0.2">
      <c r="A68" s="19"/>
      <c r="B68" s="14"/>
      <c r="C68" s="10">
        <f t="shared" ref="C68:L68" si="27">SUM(C69)</f>
        <v>0</v>
      </c>
      <c r="D68" s="10">
        <f t="shared" si="27"/>
        <v>0</v>
      </c>
      <c r="E68" s="10">
        <f t="shared" si="27"/>
        <v>0</v>
      </c>
      <c r="F68" s="10">
        <f t="shared" si="27"/>
        <v>0</v>
      </c>
      <c r="G68" s="10">
        <f t="shared" si="27"/>
        <v>0</v>
      </c>
      <c r="H68" s="10">
        <f t="shared" si="27"/>
        <v>0</v>
      </c>
      <c r="I68" s="10">
        <f t="shared" si="27"/>
        <v>0</v>
      </c>
      <c r="J68" s="10">
        <f t="shared" si="27"/>
        <v>0</v>
      </c>
      <c r="K68" s="10">
        <f t="shared" si="27"/>
        <v>0</v>
      </c>
      <c r="L68" s="10">
        <f t="shared" si="27"/>
        <v>0</v>
      </c>
      <c r="N68" s="34"/>
    </row>
    <row r="69" spans="1:15" ht="25.5" x14ac:dyDescent="0.2">
      <c r="A69" s="20" t="s">
        <v>15</v>
      </c>
      <c r="B69" s="23">
        <v>0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N69" s="34"/>
    </row>
    <row r="70" spans="1:15" s="8" customFormat="1" ht="13.5" x14ac:dyDescent="0.25">
      <c r="A70" s="19"/>
      <c r="B70" s="26"/>
      <c r="C70" s="11"/>
      <c r="D70" s="16"/>
      <c r="E70" s="11"/>
      <c r="F70" s="11"/>
      <c r="G70" s="16"/>
      <c r="H70" s="11"/>
      <c r="I70" s="11"/>
      <c r="J70" s="16"/>
      <c r="K70" s="16"/>
      <c r="L70" s="16"/>
      <c r="N70" s="34"/>
    </row>
    <row r="71" spans="1:15" s="4" customFormat="1" x14ac:dyDescent="0.2">
      <c r="A71" s="22" t="s">
        <v>4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N71" s="34"/>
    </row>
    <row r="72" spans="1:15" s="4" customFormat="1" x14ac:dyDescent="0.2">
      <c r="A72" s="19"/>
      <c r="B72" s="10"/>
      <c r="C72" s="21"/>
      <c r="D72" s="21"/>
      <c r="E72" s="21"/>
      <c r="F72" s="39"/>
      <c r="G72" s="39"/>
      <c r="H72" s="39"/>
      <c r="I72" s="39"/>
      <c r="J72" s="39"/>
      <c r="K72" s="39"/>
      <c r="L72" s="39"/>
      <c r="N72" s="34"/>
    </row>
    <row r="73" spans="1:15" ht="25.5" x14ac:dyDescent="0.2">
      <c r="A73" s="28" t="s">
        <v>12</v>
      </c>
      <c r="B73" s="36">
        <f>+B37+B46+B60+B69</f>
        <v>1836524</v>
      </c>
      <c r="C73" s="36">
        <f t="shared" ref="C73:L73" si="28">+C37+C46+C60+C69</f>
        <v>7090</v>
      </c>
      <c r="D73" s="36">
        <f t="shared" si="28"/>
        <v>1843614</v>
      </c>
      <c r="E73" s="36">
        <f t="shared" si="28"/>
        <v>3231435</v>
      </c>
      <c r="F73" s="36">
        <f t="shared" si="28"/>
        <v>7090</v>
      </c>
      <c r="G73" s="36">
        <f t="shared" si="28"/>
        <v>3238525</v>
      </c>
      <c r="H73" s="36">
        <f t="shared" si="28"/>
        <v>248502</v>
      </c>
      <c r="I73" s="36">
        <f t="shared" si="28"/>
        <v>0</v>
      </c>
      <c r="J73" s="36">
        <f t="shared" si="28"/>
        <v>3479937</v>
      </c>
      <c r="K73" s="36">
        <f t="shared" si="28"/>
        <v>7090</v>
      </c>
      <c r="L73" s="36">
        <f t="shared" si="28"/>
        <v>3504977</v>
      </c>
      <c r="N73" s="34"/>
    </row>
    <row r="74" spans="1:15" x14ac:dyDescent="0.2">
      <c r="A74" s="12"/>
      <c r="B74" s="14"/>
      <c r="C74" s="15"/>
      <c r="D74" s="14"/>
      <c r="E74" s="14"/>
      <c r="F74" s="15"/>
      <c r="G74" s="15"/>
      <c r="H74" s="15"/>
      <c r="I74" s="15"/>
      <c r="J74" s="15"/>
      <c r="K74" s="15"/>
      <c r="L74" s="15"/>
      <c r="N74" s="34"/>
    </row>
    <row r="75" spans="1:15" x14ac:dyDescent="0.2">
      <c r="A75" s="20" t="s">
        <v>20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N75" s="34"/>
    </row>
    <row r="76" spans="1:15" x14ac:dyDescent="0.2">
      <c r="A76" s="19" t="s">
        <v>24</v>
      </c>
      <c r="B76" s="14">
        <v>132000</v>
      </c>
      <c r="C76" s="15"/>
      <c r="D76" s="14">
        <f>SUM(B76:C76)</f>
        <v>132000</v>
      </c>
      <c r="E76" s="14">
        <v>282000</v>
      </c>
      <c r="F76" s="15"/>
      <c r="G76" s="14">
        <f>SUM(E76:F76)</f>
        <v>282000</v>
      </c>
      <c r="H76" s="14">
        <v>-4836</v>
      </c>
      <c r="I76" s="15"/>
      <c r="J76" s="14">
        <f>SUM(E76,H76)</f>
        <v>277164</v>
      </c>
      <c r="K76" s="14">
        <f>SUM(F76,I76)</f>
        <v>0</v>
      </c>
      <c r="L76" s="14">
        <f>SUM(J76:K76)</f>
        <v>277164</v>
      </c>
      <c r="N76" s="34"/>
    </row>
    <row r="77" spans="1:15" x14ac:dyDescent="0.2">
      <c r="A77" s="20" t="s">
        <v>8</v>
      </c>
      <c r="B77" s="37">
        <f>+B76</f>
        <v>132000</v>
      </c>
      <c r="C77" s="37">
        <f t="shared" ref="C77:L77" si="29">+C76</f>
        <v>0</v>
      </c>
      <c r="D77" s="37">
        <f t="shared" si="29"/>
        <v>132000</v>
      </c>
      <c r="E77" s="37">
        <f t="shared" si="29"/>
        <v>282000</v>
      </c>
      <c r="F77" s="37">
        <f t="shared" si="29"/>
        <v>0</v>
      </c>
      <c r="G77" s="37">
        <f t="shared" si="29"/>
        <v>282000</v>
      </c>
      <c r="H77" s="37">
        <f t="shared" si="29"/>
        <v>-4836</v>
      </c>
      <c r="I77" s="37">
        <f t="shared" si="29"/>
        <v>0</v>
      </c>
      <c r="J77" s="37">
        <f t="shared" si="29"/>
        <v>277164</v>
      </c>
      <c r="K77" s="37">
        <f t="shared" si="29"/>
        <v>0</v>
      </c>
      <c r="L77" s="37">
        <f t="shared" si="29"/>
        <v>277164</v>
      </c>
      <c r="N77" s="34"/>
    </row>
    <row r="78" spans="1:15" ht="12.75" customHeight="1" x14ac:dyDescent="0.2">
      <c r="A78" s="19"/>
      <c r="B78" s="21"/>
      <c r="C78" s="10"/>
      <c r="D78" s="10"/>
      <c r="E78" s="10"/>
      <c r="F78" s="10"/>
      <c r="G78" s="10"/>
      <c r="H78" s="10"/>
      <c r="I78" s="10"/>
      <c r="J78" s="10"/>
      <c r="K78" s="10"/>
      <c r="L78" s="10"/>
      <c r="N78" s="34"/>
    </row>
    <row r="79" spans="1:15" x14ac:dyDescent="0.2">
      <c r="A79" s="25"/>
      <c r="B79" s="26"/>
      <c r="C79" s="15"/>
      <c r="D79" s="14"/>
      <c r="E79" s="14"/>
      <c r="F79" s="15"/>
      <c r="G79" s="15"/>
      <c r="H79" s="15"/>
      <c r="I79" s="15"/>
      <c r="J79" s="15"/>
      <c r="K79" s="15"/>
      <c r="L79" s="15"/>
      <c r="N79" s="34"/>
    </row>
    <row r="80" spans="1:15" ht="25.5" x14ac:dyDescent="0.2">
      <c r="A80" s="20" t="s">
        <v>2</v>
      </c>
      <c r="B80" s="38">
        <f>SUM(B78:B79)</f>
        <v>0</v>
      </c>
      <c r="C80" s="38">
        <f t="shared" ref="C80:L80" si="30">SUM(C78:C79)</f>
        <v>0</v>
      </c>
      <c r="D80" s="38">
        <f t="shared" si="30"/>
        <v>0</v>
      </c>
      <c r="E80" s="38">
        <f t="shared" si="30"/>
        <v>0</v>
      </c>
      <c r="F80" s="38">
        <f t="shared" si="30"/>
        <v>0</v>
      </c>
      <c r="G80" s="38">
        <f t="shared" si="30"/>
        <v>0</v>
      </c>
      <c r="H80" s="38">
        <f t="shared" si="30"/>
        <v>0</v>
      </c>
      <c r="I80" s="38">
        <f t="shared" si="30"/>
        <v>0</v>
      </c>
      <c r="J80" s="38">
        <f t="shared" si="30"/>
        <v>0</v>
      </c>
      <c r="K80" s="38">
        <f t="shared" si="30"/>
        <v>0</v>
      </c>
      <c r="L80" s="38">
        <f t="shared" si="30"/>
        <v>0</v>
      </c>
      <c r="N80" s="34"/>
    </row>
    <row r="81" spans="1:12" x14ac:dyDescent="0.2">
      <c r="A81" s="19"/>
      <c r="B81" s="14"/>
      <c r="C81" s="15"/>
      <c r="D81" s="14"/>
      <c r="E81" s="14"/>
      <c r="F81" s="15"/>
      <c r="G81" s="15"/>
      <c r="H81" s="15"/>
      <c r="I81" s="15"/>
      <c r="J81" s="15"/>
      <c r="K81" s="15"/>
      <c r="L81" s="15"/>
    </row>
    <row r="82" spans="1:12" ht="38.25" x14ac:dyDescent="0.2">
      <c r="A82" s="28" t="s">
        <v>21</v>
      </c>
      <c r="B82" s="29">
        <f>+B77+B80</f>
        <v>132000</v>
      </c>
      <c r="C82" s="29">
        <f t="shared" ref="C82:L82" si="31">+C77+C80</f>
        <v>0</v>
      </c>
      <c r="D82" s="29">
        <f t="shared" si="31"/>
        <v>132000</v>
      </c>
      <c r="E82" s="29">
        <f t="shared" si="31"/>
        <v>282000</v>
      </c>
      <c r="F82" s="29">
        <f t="shared" si="31"/>
        <v>0</v>
      </c>
      <c r="G82" s="29">
        <f t="shared" si="31"/>
        <v>282000</v>
      </c>
      <c r="H82" s="29">
        <f t="shared" si="31"/>
        <v>-4836</v>
      </c>
      <c r="I82" s="29">
        <f t="shared" si="31"/>
        <v>0</v>
      </c>
      <c r="J82" s="29">
        <f t="shared" si="31"/>
        <v>277164</v>
      </c>
      <c r="K82" s="29">
        <f t="shared" si="31"/>
        <v>0</v>
      </c>
      <c r="L82" s="29">
        <f t="shared" si="31"/>
        <v>277164</v>
      </c>
    </row>
    <row r="83" spans="1:12" x14ac:dyDescent="0.2">
      <c r="A83" s="19"/>
      <c r="B83" s="14"/>
      <c r="C83" s="15"/>
      <c r="D83" s="14"/>
      <c r="E83" s="14"/>
      <c r="F83" s="15"/>
      <c r="G83" s="15"/>
      <c r="H83" s="15"/>
      <c r="I83" s="15"/>
      <c r="J83" s="15"/>
      <c r="K83" s="15"/>
      <c r="L83" s="15"/>
    </row>
    <row r="84" spans="1:12" x14ac:dyDescent="0.2">
      <c r="A84" s="20" t="s">
        <v>65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2" x14ac:dyDescent="0.2">
      <c r="A85" s="19" t="s">
        <v>66</v>
      </c>
      <c r="B85" s="21"/>
      <c r="C85" s="21"/>
      <c r="D85" s="21"/>
      <c r="E85" s="21"/>
      <c r="F85" s="21"/>
      <c r="G85" s="14">
        <f>+E85+F85</f>
        <v>0</v>
      </c>
      <c r="H85" s="14">
        <v>1000</v>
      </c>
      <c r="I85" s="14"/>
      <c r="J85" s="14">
        <f>+E85+H85</f>
        <v>1000</v>
      </c>
      <c r="K85" s="14">
        <f>+F85+I85</f>
        <v>0</v>
      </c>
      <c r="L85" s="14">
        <f>+J85+K85</f>
        <v>1000</v>
      </c>
    </row>
    <row r="86" spans="1:12" x14ac:dyDescent="0.2">
      <c r="A86" s="19" t="s">
        <v>67</v>
      </c>
      <c r="B86" s="21"/>
      <c r="C86" s="21"/>
      <c r="D86" s="21"/>
      <c r="E86" s="21"/>
      <c r="F86" s="21"/>
      <c r="G86" s="14">
        <f t="shared" ref="G86:G87" si="32">+E86+F86</f>
        <v>0</v>
      </c>
      <c r="H86" s="14">
        <v>700</v>
      </c>
      <c r="I86" s="14"/>
      <c r="J86" s="14">
        <f t="shared" ref="J86:J87" si="33">+E86+H86</f>
        <v>700</v>
      </c>
      <c r="K86" s="14">
        <f t="shared" ref="K86:K87" si="34">+F86+I86</f>
        <v>0</v>
      </c>
      <c r="L86" s="14">
        <f t="shared" ref="L86:L87" si="35">+J86+K86</f>
        <v>700</v>
      </c>
    </row>
    <row r="87" spans="1:12" x14ac:dyDescent="0.2">
      <c r="A87" s="19" t="s">
        <v>68</v>
      </c>
      <c r="B87" s="21"/>
      <c r="C87" s="21"/>
      <c r="D87" s="21"/>
      <c r="E87" s="21"/>
      <c r="F87" s="21"/>
      <c r="G87" s="14">
        <f t="shared" si="32"/>
        <v>0</v>
      </c>
      <c r="H87" s="14">
        <v>3000</v>
      </c>
      <c r="I87" s="14"/>
      <c r="J87" s="14">
        <f t="shared" si="33"/>
        <v>3000</v>
      </c>
      <c r="K87" s="14">
        <f t="shared" si="34"/>
        <v>0</v>
      </c>
      <c r="L87" s="14">
        <f t="shared" si="35"/>
        <v>3000</v>
      </c>
    </row>
    <row r="88" spans="1:12" x14ac:dyDescent="0.2">
      <c r="A88" s="19"/>
      <c r="B88" s="14"/>
      <c r="C88" s="15"/>
      <c r="D88" s="14"/>
      <c r="E88" s="14"/>
      <c r="F88" s="15"/>
      <c r="G88" s="14"/>
      <c r="H88" s="14"/>
      <c r="I88" s="15"/>
      <c r="J88" s="14"/>
      <c r="K88" s="14"/>
      <c r="L88" s="14"/>
    </row>
    <row r="89" spans="1:12" x14ac:dyDescent="0.2">
      <c r="A89" s="20" t="s">
        <v>8</v>
      </c>
      <c r="B89" s="37">
        <f>SUM(B85:B88)</f>
        <v>0</v>
      </c>
      <c r="C89" s="37">
        <f t="shared" ref="C89:L89" si="36">SUM(C85:C88)</f>
        <v>0</v>
      </c>
      <c r="D89" s="37">
        <f t="shared" si="36"/>
        <v>0</v>
      </c>
      <c r="E89" s="37">
        <f t="shared" si="36"/>
        <v>0</v>
      </c>
      <c r="F89" s="37">
        <f t="shared" si="36"/>
        <v>0</v>
      </c>
      <c r="G89" s="37">
        <f t="shared" si="36"/>
        <v>0</v>
      </c>
      <c r="H89" s="37">
        <f t="shared" si="36"/>
        <v>4700</v>
      </c>
      <c r="I89" s="37">
        <f t="shared" si="36"/>
        <v>0</v>
      </c>
      <c r="J89" s="37">
        <f t="shared" si="36"/>
        <v>4700</v>
      </c>
      <c r="K89" s="37">
        <f t="shared" si="36"/>
        <v>0</v>
      </c>
      <c r="L89" s="37">
        <f t="shared" si="36"/>
        <v>4700</v>
      </c>
    </row>
    <row r="90" spans="1:12" x14ac:dyDescent="0.2">
      <c r="A90" s="19"/>
      <c r="B90" s="21"/>
      <c r="C90" s="10"/>
      <c r="D90" s="10"/>
      <c r="E90" s="10"/>
      <c r="F90" s="10"/>
      <c r="G90" s="10"/>
      <c r="H90" s="10"/>
      <c r="I90" s="10"/>
      <c r="J90" s="10"/>
      <c r="K90" s="10"/>
      <c r="L90" s="10"/>
    </row>
    <row r="91" spans="1:12" x14ac:dyDescent="0.2">
      <c r="A91" s="25"/>
      <c r="B91" s="26"/>
      <c r="C91" s="15"/>
      <c r="D91" s="14"/>
      <c r="E91" s="14"/>
      <c r="F91" s="15"/>
      <c r="G91" s="15"/>
      <c r="H91" s="15"/>
      <c r="I91" s="15"/>
      <c r="J91" s="15"/>
      <c r="K91" s="15"/>
      <c r="L91" s="15"/>
    </row>
    <row r="92" spans="1:12" ht="25.5" x14ac:dyDescent="0.2">
      <c r="A92" s="20" t="s">
        <v>2</v>
      </c>
      <c r="B92" s="38">
        <f>SUM(B90:B91)</f>
        <v>0</v>
      </c>
      <c r="C92" s="38">
        <f t="shared" ref="C92:L92" si="37">SUM(C90:C91)</f>
        <v>0</v>
      </c>
      <c r="D92" s="38">
        <f t="shared" si="37"/>
        <v>0</v>
      </c>
      <c r="E92" s="38">
        <f t="shared" si="37"/>
        <v>0</v>
      </c>
      <c r="F92" s="38">
        <f t="shared" si="37"/>
        <v>0</v>
      </c>
      <c r="G92" s="38">
        <f t="shared" si="37"/>
        <v>0</v>
      </c>
      <c r="H92" s="38">
        <f t="shared" si="37"/>
        <v>0</v>
      </c>
      <c r="I92" s="38">
        <f t="shared" si="37"/>
        <v>0</v>
      </c>
      <c r="J92" s="38">
        <f t="shared" si="37"/>
        <v>0</v>
      </c>
      <c r="K92" s="38">
        <f t="shared" si="37"/>
        <v>0</v>
      </c>
      <c r="L92" s="38">
        <f t="shared" si="37"/>
        <v>0</v>
      </c>
    </row>
    <row r="93" spans="1:12" x14ac:dyDescent="0.2">
      <c r="A93" s="19"/>
      <c r="B93" s="14"/>
      <c r="C93" s="15"/>
      <c r="D93" s="14"/>
      <c r="E93" s="14"/>
      <c r="F93" s="15"/>
      <c r="G93" s="15"/>
      <c r="H93" s="15"/>
      <c r="I93" s="15"/>
      <c r="J93" s="15"/>
      <c r="K93" s="15"/>
      <c r="L93" s="15"/>
    </row>
    <row r="94" spans="1:12" ht="25.5" x14ac:dyDescent="0.2">
      <c r="A94" s="28" t="s">
        <v>69</v>
      </c>
      <c r="B94" s="29">
        <f>+B89+B92</f>
        <v>0</v>
      </c>
      <c r="C94" s="29">
        <f t="shared" ref="C94:L94" si="38">+C89+C92</f>
        <v>0</v>
      </c>
      <c r="D94" s="29">
        <f t="shared" si="38"/>
        <v>0</v>
      </c>
      <c r="E94" s="29">
        <f t="shared" si="38"/>
        <v>0</v>
      </c>
      <c r="F94" s="29">
        <f t="shared" si="38"/>
        <v>0</v>
      </c>
      <c r="G94" s="29">
        <f t="shared" si="38"/>
        <v>0</v>
      </c>
      <c r="H94" s="29">
        <f t="shared" si="38"/>
        <v>4700</v>
      </c>
      <c r="I94" s="29">
        <f t="shared" si="38"/>
        <v>0</v>
      </c>
      <c r="J94" s="29">
        <f t="shared" si="38"/>
        <v>4700</v>
      </c>
      <c r="K94" s="29">
        <f t="shared" si="38"/>
        <v>0</v>
      </c>
      <c r="L94" s="29">
        <f t="shared" si="38"/>
        <v>4700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8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2024-05-02T08:57:06Z</cp:lastPrinted>
  <dcterms:created xsi:type="dcterms:W3CDTF">2014-01-10T08:24:40Z</dcterms:created>
  <dcterms:modified xsi:type="dcterms:W3CDTF">2024-05-23T12:53:56Z</dcterms:modified>
</cp:coreProperties>
</file>