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561CBF80-DC0C-42E2-BCAE-12223FD547F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lap1" sheetId="1" r:id="rId1"/>
    <sheet name="Munkalap2" sheetId="2" r:id="rId2"/>
    <sheet name="Munkalap3" sheetId="3" r:id="rId3"/>
  </sheets>
  <definedNames>
    <definedName name="_xlnm.Print_Area" localSheetId="0">Munkalap1!$A$1:$Q$112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" l="1"/>
  <c r="H65" i="1"/>
  <c r="K65" i="1"/>
  <c r="L65" i="1"/>
  <c r="M65" i="1"/>
  <c r="P65" i="1"/>
  <c r="N14" i="1"/>
  <c r="Q65" i="1" l="1"/>
  <c r="P88" i="1"/>
  <c r="P57" i="1"/>
  <c r="L57" i="1"/>
  <c r="M57" i="1" s="1"/>
  <c r="O80" i="1"/>
  <c r="O47" i="1"/>
  <c r="P47" i="1" s="1"/>
  <c r="J80" i="1"/>
  <c r="L80" i="1" s="1"/>
  <c r="J23" i="1"/>
  <c r="L23" i="1" s="1"/>
  <c r="K8" i="1"/>
  <c r="I38" i="1"/>
  <c r="J103" i="1"/>
  <c r="J86" i="1" s="1"/>
  <c r="H51" i="1"/>
  <c r="L51" i="1"/>
  <c r="L105" i="1"/>
  <c r="J54" i="1"/>
  <c r="L54" i="1" s="1"/>
  <c r="L50" i="1"/>
  <c r="M50" i="1" s="1"/>
  <c r="K51" i="1"/>
  <c r="P51" i="1"/>
  <c r="O86" i="1"/>
  <c r="N110" i="1"/>
  <c r="P110" i="1" s="1"/>
  <c r="K54" i="1"/>
  <c r="P54" i="1"/>
  <c r="K53" i="1"/>
  <c r="N86" i="1"/>
  <c r="P80" i="1"/>
  <c r="O107" i="1"/>
  <c r="P109" i="1"/>
  <c r="P108" i="1"/>
  <c r="P105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61" i="1"/>
  <c r="P62" i="1"/>
  <c r="P63" i="1"/>
  <c r="P64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60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8" i="1"/>
  <c r="P49" i="1"/>
  <c r="P50" i="1"/>
  <c r="P52" i="1"/>
  <c r="P53" i="1"/>
  <c r="P55" i="1"/>
  <c r="P56" i="1"/>
  <c r="P17" i="1"/>
  <c r="P18" i="1"/>
  <c r="P19" i="1"/>
  <c r="P20" i="1"/>
  <c r="P21" i="1"/>
  <c r="P22" i="1"/>
  <c r="P23" i="1"/>
  <c r="P16" i="1"/>
  <c r="P12" i="1"/>
  <c r="P11" i="1"/>
  <c r="P8" i="1"/>
  <c r="O14" i="1"/>
  <c r="N10" i="1"/>
  <c r="O10" i="1"/>
  <c r="N7" i="1"/>
  <c r="O7" i="1"/>
  <c r="K55" i="1"/>
  <c r="L55" i="1"/>
  <c r="K56" i="1"/>
  <c r="L56" i="1"/>
  <c r="K103" i="1"/>
  <c r="I34" i="1"/>
  <c r="K34" i="1" s="1"/>
  <c r="J36" i="1"/>
  <c r="L36" i="1" s="1"/>
  <c r="H105" i="1"/>
  <c r="H101" i="1"/>
  <c r="H102" i="1"/>
  <c r="H100" i="1"/>
  <c r="H12" i="1"/>
  <c r="K105" i="1"/>
  <c r="L100" i="1"/>
  <c r="L101" i="1"/>
  <c r="L102" i="1"/>
  <c r="K100" i="1"/>
  <c r="K101" i="1"/>
  <c r="K102" i="1"/>
  <c r="D10" i="1"/>
  <c r="F10" i="1"/>
  <c r="G10" i="1"/>
  <c r="I10" i="1"/>
  <c r="J10" i="1"/>
  <c r="C10" i="1"/>
  <c r="L12" i="1"/>
  <c r="K12" i="1"/>
  <c r="H109" i="1"/>
  <c r="H110" i="1"/>
  <c r="H91" i="1"/>
  <c r="H92" i="1"/>
  <c r="H93" i="1"/>
  <c r="H94" i="1"/>
  <c r="H95" i="1"/>
  <c r="H96" i="1"/>
  <c r="H97" i="1"/>
  <c r="H98" i="1"/>
  <c r="H99" i="1"/>
  <c r="H60" i="1"/>
  <c r="H53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2" i="1"/>
  <c r="H25" i="1"/>
  <c r="H23" i="1"/>
  <c r="H22" i="1"/>
  <c r="C86" i="1"/>
  <c r="D107" i="1"/>
  <c r="F107" i="1"/>
  <c r="G107" i="1"/>
  <c r="I107" i="1"/>
  <c r="J107" i="1"/>
  <c r="C107" i="1"/>
  <c r="L53" i="1"/>
  <c r="L99" i="1"/>
  <c r="K98" i="1"/>
  <c r="K99" i="1"/>
  <c r="L22" i="1"/>
  <c r="L24" i="1"/>
  <c r="L25" i="1"/>
  <c r="K22" i="1"/>
  <c r="K23" i="1"/>
  <c r="K24" i="1"/>
  <c r="M24" i="1" s="1"/>
  <c r="L92" i="1"/>
  <c r="K92" i="1"/>
  <c r="L60" i="1"/>
  <c r="K60" i="1"/>
  <c r="K25" i="1"/>
  <c r="M25" i="1" s="1"/>
  <c r="K26" i="1"/>
  <c r="K27" i="1"/>
  <c r="K28" i="1"/>
  <c r="K29" i="1"/>
  <c r="K30" i="1"/>
  <c r="K31" i="1"/>
  <c r="M31" i="1" s="1"/>
  <c r="K32" i="1"/>
  <c r="K33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2" i="1"/>
  <c r="L52" i="1"/>
  <c r="L26" i="1"/>
  <c r="L27" i="1"/>
  <c r="L28" i="1"/>
  <c r="L29" i="1"/>
  <c r="M29" i="1" s="1"/>
  <c r="L30" i="1"/>
  <c r="L31" i="1"/>
  <c r="L32" i="1"/>
  <c r="L33" i="1"/>
  <c r="L34" i="1"/>
  <c r="L35" i="1"/>
  <c r="L37" i="1"/>
  <c r="L38" i="1"/>
  <c r="L39" i="1"/>
  <c r="L40" i="1"/>
  <c r="L41" i="1"/>
  <c r="L42" i="1"/>
  <c r="L43" i="1"/>
  <c r="L44" i="1"/>
  <c r="L45" i="1"/>
  <c r="L46" i="1"/>
  <c r="M46" i="1" s="1"/>
  <c r="L47" i="1"/>
  <c r="M47" i="1" s="1"/>
  <c r="L48" i="1"/>
  <c r="L49" i="1"/>
  <c r="L110" i="1"/>
  <c r="K110" i="1"/>
  <c r="L109" i="1"/>
  <c r="K109" i="1"/>
  <c r="L94" i="1"/>
  <c r="L95" i="1"/>
  <c r="K95" i="1"/>
  <c r="D86" i="1"/>
  <c r="F86" i="1"/>
  <c r="G86" i="1"/>
  <c r="I86" i="1"/>
  <c r="L108" i="1"/>
  <c r="K108" i="1"/>
  <c r="H108" i="1"/>
  <c r="H90" i="1"/>
  <c r="H89" i="1"/>
  <c r="H88" i="1"/>
  <c r="L16" i="1"/>
  <c r="K16" i="1"/>
  <c r="L69" i="1"/>
  <c r="L70" i="1"/>
  <c r="K69" i="1"/>
  <c r="K70" i="1"/>
  <c r="G7" i="1"/>
  <c r="I7" i="1"/>
  <c r="J7" i="1"/>
  <c r="H80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4" i="1"/>
  <c r="H63" i="1"/>
  <c r="F62" i="1"/>
  <c r="F14" i="1" s="1"/>
  <c r="H61" i="1"/>
  <c r="H26" i="1"/>
  <c r="H24" i="1"/>
  <c r="H21" i="1"/>
  <c r="H20" i="1"/>
  <c r="H19" i="1"/>
  <c r="H18" i="1"/>
  <c r="H17" i="1"/>
  <c r="H16" i="1"/>
  <c r="G14" i="1"/>
  <c r="H11" i="1"/>
  <c r="H8" i="1"/>
  <c r="H7" i="1" s="1"/>
  <c r="F7" i="1"/>
  <c r="E108" i="1"/>
  <c r="E107" i="1" s="1"/>
  <c r="E98" i="1"/>
  <c r="E97" i="1"/>
  <c r="E96" i="1"/>
  <c r="E94" i="1"/>
  <c r="E93" i="1"/>
  <c r="E91" i="1"/>
  <c r="E90" i="1"/>
  <c r="E89" i="1"/>
  <c r="E88" i="1"/>
  <c r="E80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4" i="1"/>
  <c r="E63" i="1"/>
  <c r="C62" i="1"/>
  <c r="C14" i="1" s="1"/>
  <c r="E61" i="1"/>
  <c r="E48" i="1"/>
  <c r="E47" i="1"/>
  <c r="E46" i="1"/>
  <c r="E45" i="1"/>
  <c r="E44" i="1"/>
  <c r="E42" i="1"/>
  <c r="E41" i="1"/>
  <c r="E40" i="1"/>
  <c r="E39" i="1"/>
  <c r="E38" i="1"/>
  <c r="E37" i="1"/>
  <c r="E36" i="1"/>
  <c r="E34" i="1"/>
  <c r="E33" i="1"/>
  <c r="E32" i="1"/>
  <c r="E30" i="1"/>
  <c r="E28" i="1"/>
  <c r="E26" i="1"/>
  <c r="E24" i="1"/>
  <c r="E21" i="1"/>
  <c r="E20" i="1"/>
  <c r="E19" i="1"/>
  <c r="E18" i="1"/>
  <c r="E17" i="1"/>
  <c r="E16" i="1"/>
  <c r="D14" i="1"/>
  <c r="E11" i="1"/>
  <c r="E10" i="1" s="1"/>
  <c r="E8" i="1"/>
  <c r="E7" i="1" s="1"/>
  <c r="D7" i="1"/>
  <c r="C7" i="1"/>
  <c r="L68" i="1"/>
  <c r="K68" i="1"/>
  <c r="L67" i="1"/>
  <c r="K67" i="1"/>
  <c r="L66" i="1"/>
  <c r="K66" i="1"/>
  <c r="L72" i="1"/>
  <c r="L73" i="1"/>
  <c r="L74" i="1"/>
  <c r="K72" i="1"/>
  <c r="K73" i="1"/>
  <c r="L17" i="1"/>
  <c r="K17" i="1"/>
  <c r="K74" i="1"/>
  <c r="K11" i="1"/>
  <c r="L11" i="1"/>
  <c r="L10" i="1" s="1"/>
  <c r="L98" i="1"/>
  <c r="M98" i="1" s="1"/>
  <c r="K71" i="1"/>
  <c r="L71" i="1"/>
  <c r="L62" i="1"/>
  <c r="L88" i="1"/>
  <c r="K88" i="1"/>
  <c r="L97" i="1"/>
  <c r="L90" i="1"/>
  <c r="L91" i="1"/>
  <c r="L93" i="1"/>
  <c r="L96" i="1"/>
  <c r="M96" i="1" s="1"/>
  <c r="L89" i="1"/>
  <c r="K91" i="1"/>
  <c r="K93" i="1"/>
  <c r="K94" i="1"/>
  <c r="K96" i="1"/>
  <c r="K97" i="1"/>
  <c r="K89" i="1"/>
  <c r="L20" i="1"/>
  <c r="L21" i="1"/>
  <c r="L63" i="1"/>
  <c r="L64" i="1"/>
  <c r="L75" i="1"/>
  <c r="L76" i="1"/>
  <c r="L77" i="1"/>
  <c r="L78" i="1"/>
  <c r="L18" i="1"/>
  <c r="M18" i="1" s="1"/>
  <c r="K20" i="1"/>
  <c r="K21" i="1"/>
  <c r="K61" i="1"/>
  <c r="K63" i="1"/>
  <c r="K64" i="1"/>
  <c r="K75" i="1"/>
  <c r="K78" i="1"/>
  <c r="M78" i="1" s="1"/>
  <c r="K80" i="1"/>
  <c r="K18" i="1"/>
  <c r="K90" i="1"/>
  <c r="M90" i="1" s="1"/>
  <c r="L19" i="1"/>
  <c r="K19" i="1"/>
  <c r="L8" i="1"/>
  <c r="L7" i="1" s="1"/>
  <c r="K76" i="1"/>
  <c r="M76" i="1" s="1"/>
  <c r="L61" i="1"/>
  <c r="K77" i="1"/>
  <c r="K7" i="1"/>
  <c r="H62" i="1"/>
  <c r="I14" i="1"/>
  <c r="L103" i="1"/>
  <c r="E62" i="1"/>
  <c r="M32" i="1"/>
  <c r="M38" i="1"/>
  <c r="M45" i="1" l="1"/>
  <c r="Q45" i="1" s="1"/>
  <c r="M41" i="1"/>
  <c r="Q41" i="1" s="1"/>
  <c r="M40" i="1"/>
  <c r="Q40" i="1" s="1"/>
  <c r="M30" i="1"/>
  <c r="Q30" i="1" s="1"/>
  <c r="M26" i="1"/>
  <c r="M95" i="1"/>
  <c r="M103" i="1"/>
  <c r="M35" i="1"/>
  <c r="Q35" i="1" s="1"/>
  <c r="Q98" i="1"/>
  <c r="Q90" i="1"/>
  <c r="M80" i="1"/>
  <c r="Q46" i="1"/>
  <c r="M61" i="1"/>
  <c r="M64" i="1"/>
  <c r="Q64" i="1" s="1"/>
  <c r="M94" i="1"/>
  <c r="M75" i="1"/>
  <c r="Q75" i="1" s="1"/>
  <c r="M21" i="1"/>
  <c r="Q21" i="1" s="1"/>
  <c r="M17" i="1"/>
  <c r="Q17" i="1" s="1"/>
  <c r="K10" i="1"/>
  <c r="Q26" i="1"/>
  <c r="Q50" i="1"/>
  <c r="Q29" i="1"/>
  <c r="Q103" i="1"/>
  <c r="K62" i="1"/>
  <c r="M62" i="1" s="1"/>
  <c r="Q62" i="1" s="1"/>
  <c r="M69" i="1"/>
  <c r="Q69" i="1" s="1"/>
  <c r="L107" i="1"/>
  <c r="M12" i="1"/>
  <c r="Q12" i="1" s="1"/>
  <c r="P7" i="1"/>
  <c r="Q32" i="1"/>
  <c r="Q24" i="1"/>
  <c r="Q76" i="1"/>
  <c r="Q96" i="1"/>
  <c r="Q80" i="1"/>
  <c r="Q47" i="1"/>
  <c r="Q78" i="1"/>
  <c r="Q61" i="1"/>
  <c r="E86" i="1"/>
  <c r="M102" i="1"/>
  <c r="Q102" i="1" s="1"/>
  <c r="Q25" i="1"/>
  <c r="N107" i="1"/>
  <c r="N112" i="1" s="1"/>
  <c r="I112" i="1"/>
  <c r="M71" i="1"/>
  <c r="Q71" i="1" s="1"/>
  <c r="H10" i="1"/>
  <c r="M52" i="1"/>
  <c r="Q52" i="1" s="1"/>
  <c r="H107" i="1"/>
  <c r="C112" i="1"/>
  <c r="P10" i="1"/>
  <c r="Q18" i="1"/>
  <c r="Q31" i="1"/>
  <c r="Q95" i="1"/>
  <c r="P107" i="1"/>
  <c r="P14" i="1"/>
  <c r="F112" i="1"/>
  <c r="O112" i="1"/>
  <c r="M74" i="1"/>
  <c r="Q74" i="1" s="1"/>
  <c r="M70" i="1"/>
  <c r="Q70" i="1" s="1"/>
  <c r="M48" i="1"/>
  <c r="Q48" i="1" s="1"/>
  <c r="M91" i="1"/>
  <c r="Q91" i="1" s="1"/>
  <c r="M73" i="1"/>
  <c r="Q73" i="1" s="1"/>
  <c r="H14" i="1"/>
  <c r="D112" i="1"/>
  <c r="M110" i="1"/>
  <c r="Q110" i="1" s="1"/>
  <c r="M39" i="1"/>
  <c r="Q39" i="1" s="1"/>
  <c r="H86" i="1"/>
  <c r="M37" i="1"/>
  <c r="Q37" i="1" s="1"/>
  <c r="M22" i="1"/>
  <c r="Q22" i="1" s="1"/>
  <c r="M20" i="1"/>
  <c r="Q20" i="1" s="1"/>
  <c r="M42" i="1"/>
  <c r="Q42" i="1" s="1"/>
  <c r="M27" i="1"/>
  <c r="Q27" i="1" s="1"/>
  <c r="P86" i="1"/>
  <c r="M23" i="1"/>
  <c r="Q23" i="1" s="1"/>
  <c r="M101" i="1"/>
  <c r="Q101" i="1" s="1"/>
  <c r="M93" i="1"/>
  <c r="Q93" i="1" s="1"/>
  <c r="M97" i="1"/>
  <c r="Q97" i="1" s="1"/>
  <c r="M66" i="1"/>
  <c r="Q66" i="1" s="1"/>
  <c r="G112" i="1"/>
  <c r="L14" i="1"/>
  <c r="M36" i="1"/>
  <c r="Q36" i="1" s="1"/>
  <c r="M72" i="1"/>
  <c r="Q72" i="1" s="1"/>
  <c r="M77" i="1"/>
  <c r="Q77" i="1" s="1"/>
  <c r="M33" i="1"/>
  <c r="K86" i="1"/>
  <c r="M67" i="1"/>
  <c r="Q67" i="1" s="1"/>
  <c r="M51" i="1"/>
  <c r="Q51" i="1" s="1"/>
  <c r="K107" i="1"/>
  <c r="M109" i="1"/>
  <c r="Q109" i="1" s="1"/>
  <c r="M53" i="1"/>
  <c r="Q53" i="1" s="1"/>
  <c r="M100" i="1"/>
  <c r="Q100" i="1" s="1"/>
  <c r="M92" i="1"/>
  <c r="Q92" i="1" s="1"/>
  <c r="M88" i="1"/>
  <c r="Q88" i="1" s="1"/>
  <c r="M11" i="1"/>
  <c r="M68" i="1"/>
  <c r="Q68" i="1" s="1"/>
  <c r="M43" i="1"/>
  <c r="Q43" i="1" s="1"/>
  <c r="M56" i="1"/>
  <c r="Q56" i="1" s="1"/>
  <c r="M54" i="1"/>
  <c r="Q54" i="1" s="1"/>
  <c r="M60" i="1"/>
  <c r="Q60" i="1" s="1"/>
  <c r="M99" i="1"/>
  <c r="Q99" i="1" s="1"/>
  <c r="M105" i="1"/>
  <c r="Q105" i="1" s="1"/>
  <c r="J14" i="1"/>
  <c r="J112" i="1" s="1"/>
  <c r="M49" i="1"/>
  <c r="Q49" i="1" s="1"/>
  <c r="M34" i="1"/>
  <c r="Q34" i="1" s="1"/>
  <c r="M63" i="1"/>
  <c r="Q63" i="1" s="1"/>
  <c r="M8" i="1"/>
  <c r="M7" i="1" s="1"/>
  <c r="L86" i="1"/>
  <c r="M19" i="1"/>
  <c r="Q19" i="1" s="1"/>
  <c r="M44" i="1"/>
  <c r="Q44" i="1" s="1"/>
  <c r="M55" i="1"/>
  <c r="Q55" i="1" s="1"/>
  <c r="M108" i="1"/>
  <c r="Q108" i="1" s="1"/>
  <c r="M89" i="1"/>
  <c r="Q89" i="1" s="1"/>
  <c r="E14" i="1"/>
  <c r="M16" i="1"/>
  <c r="Q16" i="1" s="1"/>
  <c r="M28" i="1"/>
  <c r="Q28" i="1" s="1"/>
  <c r="M10" i="1" l="1"/>
  <c r="H112" i="1"/>
  <c r="E112" i="1"/>
  <c r="K14" i="1"/>
  <c r="K112" i="1" s="1"/>
  <c r="L112" i="1"/>
  <c r="H113" i="1"/>
  <c r="Q10" i="1"/>
  <c r="P113" i="1"/>
  <c r="P112" i="1"/>
  <c r="M86" i="1"/>
  <c r="M14" i="1"/>
  <c r="Q14" i="1" s="1"/>
  <c r="M107" i="1"/>
  <c r="Q107" i="1" s="1"/>
  <c r="M113" i="1" l="1"/>
  <c r="M112" i="1"/>
  <c r="Q112" i="1" s="1"/>
  <c r="Q86" i="1"/>
</calcChain>
</file>

<file path=xl/sharedStrings.xml><?xml version="1.0" encoding="utf-8"?>
<sst xmlns="http://schemas.openxmlformats.org/spreadsheetml/2006/main" count="140" uniqueCount="109">
  <si>
    <t>Megnevezés</t>
  </si>
  <si>
    <t>1.</t>
  </si>
  <si>
    <t>Összesen</t>
  </si>
  <si>
    <t>2.</t>
  </si>
  <si>
    <t>Kötelező feladatok</t>
  </si>
  <si>
    <t>Önként vállalt feladatok</t>
  </si>
  <si>
    <t>E Ft</t>
  </si>
  <si>
    <t>10. melléklet</t>
  </si>
  <si>
    <t>013350 Az önkormányzati vagyonnal való gazdálkodással kapcsolatos feladatok</t>
  </si>
  <si>
    <t>082091 Közművelődés, közösségi és társadalmi részvétel fejlesztése</t>
  </si>
  <si>
    <t>Selye János Kórház gyerekorvosi ügyelet támogatása</t>
  </si>
  <si>
    <t>Komárom és Környéke Önkormányzati Társulás központi ügyelet</t>
  </si>
  <si>
    <t>Tatabánya Megyei Jogú Város Önkormányzata fogászati ügyelet biztosítása</t>
  </si>
  <si>
    <t xml:space="preserve">Komáromi Roma Nemzetiségi Önkormányzat támogatása </t>
  </si>
  <si>
    <t>066010 Zöldterület kezelés</t>
  </si>
  <si>
    <t>045160 Közutak, hidak, alagutak üzemeltetése, fenntartása</t>
  </si>
  <si>
    <t>066020 Város-, községgazdálkodási egyéb szolgáltatások</t>
  </si>
  <si>
    <t>013320 Köztemető fenntartás és működtetés</t>
  </si>
  <si>
    <t>081030 Sportlétesítmények, edzőtáborok működtetése, fejlesztése</t>
  </si>
  <si>
    <t>Monostori Erőd Hadkultúra Központ Nonprofit Kft támogatása</t>
  </si>
  <si>
    <t>Monostori Kulturális Egyesület támogatása</t>
  </si>
  <si>
    <t>106010 Lakóingatlan szociális bérbeadás, üzemeltetése</t>
  </si>
  <si>
    <t>Egyéb működési célú támogatások államháztartáson belülre</t>
  </si>
  <si>
    <t>Működési célú garancia és kezességvállalásból származó kifizetések áhtn kívülre</t>
  </si>
  <si>
    <t>3.</t>
  </si>
  <si>
    <t>Egyéb működési célú támogatások államháztartáson kívülre</t>
  </si>
  <si>
    <t>Készfizető kezesség Komáromi Városgazda Nonprofit KFT folyószámla hitelére és járulékaira</t>
  </si>
  <si>
    <t xml:space="preserve">Komáromi Városi TV támogatása </t>
  </si>
  <si>
    <t>Komáromi Városgazda Nonprofit KFT támogatása</t>
  </si>
  <si>
    <t>Szőnyi Kulturális Egyesület támogatása</t>
  </si>
  <si>
    <t>Polgármesteri keret</t>
  </si>
  <si>
    <t>4.</t>
  </si>
  <si>
    <t>Elvonások és befizetések</t>
  </si>
  <si>
    <t xml:space="preserve">Kisbéri Önkormányzat -komáromi gyerekek átmeneti gondozása  </t>
  </si>
  <si>
    <t>KNYKK tanuló bérletek támogatása</t>
  </si>
  <si>
    <t>Javasolt módosítás</t>
  </si>
  <si>
    <t>Komáromi Polgárőrség, Klapka György Duna Polgárőr Egyesület támogatása</t>
  </si>
  <si>
    <t>081061 Szabadidős park, fürdő és strandszolgáltatás</t>
  </si>
  <si>
    <t>Kemence Egyesület "Gyógypedagógiai terápiás program Komáromban"</t>
  </si>
  <si>
    <t>047120 Piac üzemeltetése</t>
  </si>
  <si>
    <t>082044 Könyvtári szolgáltatások</t>
  </si>
  <si>
    <t>081045 Szabadidősport (rekreációs sport) tevékenység és támogatása</t>
  </si>
  <si>
    <t>081071 Üdülői szálláshely szolgáltatás és étkeztetés</t>
  </si>
  <si>
    <t>Tanuló bérletek támogatása</t>
  </si>
  <si>
    <t>Működési célú visszafizetendő támogatások, kölcsönök nyújtása áht-n kívülre</t>
  </si>
  <si>
    <t>5.</t>
  </si>
  <si>
    <t>Új létesítmények üzemeltetése -Brigetio Látogatóközpont</t>
  </si>
  <si>
    <t>Új létesítmények üzemeltetése -Inkubátorház</t>
  </si>
  <si>
    <t>Kemence Egyesület "Országos közfoglalkoztatási mintaprogram működtetése"</t>
  </si>
  <si>
    <t>KNYKK 2021. évi mérleg szerinti vesztesége</t>
  </si>
  <si>
    <t>MKKSZ Komáromi Szervezete támogatása</t>
  </si>
  <si>
    <t>Komáromi Városmarketing és Turisztikai Nonprofit KFt  támogatása</t>
  </si>
  <si>
    <t>Komáromi Távhőszolgáltató Kft működési támogatása</t>
  </si>
  <si>
    <t>Komáromi Szociális Közalapítvány támogatása</t>
  </si>
  <si>
    <t>Magyarock Dalszínház Színházi Egyesület  támogatása</t>
  </si>
  <si>
    <t>Koppánymonostori  Sportegyesület támogatása</t>
  </si>
  <si>
    <t>Komáromi Városi Sportegyesület támogatása</t>
  </si>
  <si>
    <t>Szőnyi Palánkdöngetők  Köre támogatása</t>
  </si>
  <si>
    <t>Komárom-Európa Futó Egyesület támogatása</t>
  </si>
  <si>
    <t>Magyar Lovas Színház Komárom Közhasznú Egyesület támogatása</t>
  </si>
  <si>
    <t>Endresz Csoport támogatása</t>
  </si>
  <si>
    <t>Új létesítmények üzemeltetése -Liget épület, műjégpálya</t>
  </si>
  <si>
    <t>Bursa Hungarica felsőoktatási önkormányzati ösztöndíj pályázat támogatása</t>
  </si>
  <si>
    <t>Önkormányzati szolidaritási hozzájárulás</t>
  </si>
  <si>
    <t>Kemence Egyesület működési támogatása</t>
  </si>
  <si>
    <t xml:space="preserve">Volánbusz helyi személyszállítási közszolgáltatások támogatása </t>
  </si>
  <si>
    <t>Volánbusz Zrt 2018-2020. évi önkormányzati hozzájárulás megfizetése megállapodás szerint</t>
  </si>
  <si>
    <t>Volánbusz Zrt 2022. évi mérleg szerinti vesztesége</t>
  </si>
  <si>
    <t>Erődök Városa Sportlövő Egyesület</t>
  </si>
  <si>
    <t>Új létesítmények üzemeltetése -Generációk Háza</t>
  </si>
  <si>
    <t>Komárom és Környéke Önkormányzati Társulás (tagdíj, gyepmesteri tev, fogyatékkal élők nappali ell.)</t>
  </si>
  <si>
    <t>Komárom és Környéke Önkormányzati Társulás (munkaszervezet, jelzőrendszer)</t>
  </si>
  <si>
    <t>1/2023. (I. 27.) önk. rendelet eredeti ei összesen</t>
  </si>
  <si>
    <t>Kemence Egyesület szociális és marketing feladatok támogatása</t>
  </si>
  <si>
    <t>BMÖGF/1016-1/2020 Ipari park bővítés pályázat támogatás visszafizetés</t>
  </si>
  <si>
    <t>Helyi önkormányzatok előző évi elszámolásából eredő kiadások</t>
  </si>
  <si>
    <t>Duna-Gerecse Turisztikai Nonprofit KFT támogatása</t>
  </si>
  <si>
    <t>2022. évi kiutalatlan támogatás</t>
  </si>
  <si>
    <t xml:space="preserve">Komáromi Városi TV 2022. évi kiutalatlan támogatása </t>
  </si>
  <si>
    <t>Monostori Erőd Hadkultúra Központ Nonprofit Kft 2022. évi kiutalatlan támogatása</t>
  </si>
  <si>
    <t>Szőnyi Kulturális Egyesület 2022. évi kiutalatlan támogatása</t>
  </si>
  <si>
    <t>Monostori Kulturális Egyesület 2022. évi kiutalatlan támogatása</t>
  </si>
  <si>
    <t>Komáromi Városi Sportegyesület 2022. évi kiutalatlan támogatása</t>
  </si>
  <si>
    <t>Lakóépületek Tervezésének Oktatásáért Alapítvány támogatása</t>
  </si>
  <si>
    <t>Komárom és Környéke Önkormányzati Társulás központi ügyelet 2022. évi kiutalatlan támogatása</t>
  </si>
  <si>
    <t>Volánbusz Zrt helyi közforgalmú menetrend szerinti személyszállítási feladatok 2022. év</t>
  </si>
  <si>
    <t>Volánbusz Zrt helyi közforgalmú menetrend szerinti személyszállítási feladatok 2023. év</t>
  </si>
  <si>
    <t>Nemzeti Szociálpolitikai Intézet részére jelzőrends házi segítségnyújtás 2022. évi támogatás visszaf.</t>
  </si>
  <si>
    <t>KOMTHERMÁL Kft rezsitámogatása</t>
  </si>
  <si>
    <t>Komáromi Selye János Kórház 24 órás gyermekgyógyászati ellátás támogatása</t>
  </si>
  <si>
    <t>KOMTHERMÁL Kft tagi kölcsön keret</t>
  </si>
  <si>
    <t>Komáromi Távhőszolgáltató Kft tagi kölcsön</t>
  </si>
  <si>
    <t>Komárom-Esztergom Vármegyei Rendőr-főkapitányság támogatása</t>
  </si>
  <si>
    <t>Humán szolgáltatások fejlesztése térségi szemléletben támogatás visszafizetése</t>
  </si>
  <si>
    <t>Nonprofit Szolgáltatóház és környezetének kialakítása Komáromban pályázat támogatás visszafiz</t>
  </si>
  <si>
    <t>16/2023. (X.12.) önk rend módosított ei</t>
  </si>
  <si>
    <t>100 M alatti átcsop</t>
  </si>
  <si>
    <t>Teljesülés E Ft</t>
  </si>
  <si>
    <t>Magyar Máltai Szeretetszolgálat</t>
  </si>
  <si>
    <t>KOMTHERMÁL Kft pótbefizetés</t>
  </si>
  <si>
    <t>Szent Borbála Kórház - védőnők többletjuttatása</t>
  </si>
  <si>
    <t>PRO URBE, Komárom, Polgármesteri díj civil szervezeteknek</t>
  </si>
  <si>
    <t>Kempelen Alaptvány</t>
  </si>
  <si>
    <t>Szent Imre Római Katolikus Iskola bérlet támogatás</t>
  </si>
  <si>
    <t>Teljesítés %-a</t>
  </si>
  <si>
    <t>051030 Nem veszélyes hulladék gyűjtése</t>
  </si>
  <si>
    <t>Dr Bíró és Társa Egészségügyi, Munkavédelmi és Szolgáltató  Kft. részére támogatás</t>
  </si>
  <si>
    <t>3/2024. (V.24.) önk rend módosított ei</t>
  </si>
  <si>
    <t xml:space="preserve">Komárom Város 2023. évi   egyéb működési célú kiadások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</si>
</sst>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charset val="238"/>
    </font>
    <font>
      <sz val="8"/>
      <color rgb="FFFF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right"/>
    </xf>
    <xf numFmtId="3" fontId="2" fillId="0" borderId="1" xfId="0" applyNumberFormat="1" applyFont="1" applyBorder="1"/>
    <xf numFmtId="3" fontId="3" fillId="0" borderId="1" xfId="0" applyNumberFormat="1" applyFont="1" applyBorder="1"/>
    <xf numFmtId="0" fontId="2" fillId="0" borderId="1" xfId="0" applyFont="1" applyBorder="1"/>
    <xf numFmtId="0" fontId="3" fillId="0" borderId="1" xfId="0" applyFont="1" applyBorder="1"/>
    <xf numFmtId="3" fontId="3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right" vertical="center" wrapText="1"/>
    </xf>
    <xf numFmtId="49" fontId="2" fillId="0" borderId="1" xfId="0" applyNumberFormat="1" applyFont="1" applyBorder="1" applyAlignment="1">
      <alignment horizontal="left"/>
    </xf>
    <xf numFmtId="3" fontId="2" fillId="2" borderId="1" xfId="0" applyNumberFormat="1" applyFont="1" applyFill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left"/>
    </xf>
    <xf numFmtId="3" fontId="0" fillId="0" borderId="0" xfId="0" applyNumberFormat="1"/>
    <xf numFmtId="3" fontId="2" fillId="0" borderId="2" xfId="0" applyNumberFormat="1" applyFont="1" applyBorder="1"/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49" fontId="2" fillId="2" borderId="1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3" xfId="0" applyFont="1" applyBorder="1"/>
    <xf numFmtId="0" fontId="0" fillId="0" borderId="0" xfId="0" applyAlignment="1">
      <alignment horizontal="center"/>
    </xf>
    <xf numFmtId="3" fontId="5" fillId="0" borderId="1" xfId="0" applyNumberFormat="1" applyFont="1" applyBorder="1"/>
    <xf numFmtId="3" fontId="2" fillId="0" borderId="0" xfId="0" applyNumberFormat="1" applyFont="1"/>
    <xf numFmtId="0" fontId="3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14"/>
  <sheetViews>
    <sheetView tabSelected="1" zoomScaleNormal="100" workbookViewId="0">
      <pane xSplit="2" ySplit="6" topLeftCell="C104" activePane="bottomRight" state="frozen"/>
      <selection pane="topRight" activeCell="C1" sqref="C1"/>
      <selection pane="bottomLeft" activeCell="A9" sqref="A9"/>
      <selection pane="bottomRight" activeCell="E15" sqref="E15"/>
    </sheetView>
  </sheetViews>
  <sheetFormatPr defaultRowHeight="12.75" x14ac:dyDescent="0.2"/>
  <cols>
    <col min="1" max="1" width="2.7109375" customWidth="1"/>
    <col min="2" max="2" width="72.28515625" bestFit="1" customWidth="1"/>
    <col min="3" max="3" width="10.42578125" customWidth="1"/>
    <col min="5" max="5" width="11.5703125" customWidth="1"/>
    <col min="6" max="10" width="10.42578125" hidden="1" customWidth="1"/>
    <col min="11" max="15" width="10.42578125" customWidth="1"/>
    <col min="16" max="16" width="12.85546875" bestFit="1" customWidth="1"/>
    <col min="17" max="17" width="12.85546875" customWidth="1"/>
  </cols>
  <sheetData>
    <row r="1" spans="1:17" x14ac:dyDescent="0.2">
      <c r="C1" s="37"/>
      <c r="D1" s="37"/>
      <c r="E1" s="37"/>
      <c r="N1" s="26"/>
      <c r="O1" s="26"/>
      <c r="Q1" t="s">
        <v>7</v>
      </c>
    </row>
    <row r="2" spans="1:17" ht="12.75" customHeight="1" x14ac:dyDescent="0.2">
      <c r="A2" s="39" t="s">
        <v>108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</row>
    <row r="3" spans="1:17" x14ac:dyDescent="0.2">
      <c r="N3" s="1"/>
      <c r="O3" s="1"/>
      <c r="Q3" s="1" t="s">
        <v>6</v>
      </c>
    </row>
    <row r="4" spans="1:17" ht="15.75" customHeight="1" x14ac:dyDescent="0.2">
      <c r="A4" s="33"/>
      <c r="B4" s="31" t="s">
        <v>0</v>
      </c>
      <c r="C4" s="34" t="s">
        <v>4</v>
      </c>
      <c r="D4" s="34" t="s">
        <v>5</v>
      </c>
      <c r="E4" s="34" t="s">
        <v>72</v>
      </c>
      <c r="F4" s="38" t="s">
        <v>95</v>
      </c>
      <c r="G4" s="38"/>
      <c r="H4" s="38"/>
      <c r="I4" s="38" t="s">
        <v>96</v>
      </c>
      <c r="J4" s="38"/>
      <c r="K4" s="31" t="s">
        <v>107</v>
      </c>
      <c r="L4" s="31"/>
      <c r="M4" s="31"/>
      <c r="N4" s="43" t="s">
        <v>97</v>
      </c>
      <c r="O4" s="44"/>
      <c r="P4" s="45"/>
      <c r="Q4" s="40" t="s">
        <v>104</v>
      </c>
    </row>
    <row r="5" spans="1:17" ht="12.75" customHeight="1" x14ac:dyDescent="0.2">
      <c r="A5" s="33"/>
      <c r="B5" s="31"/>
      <c r="C5" s="35"/>
      <c r="D5" s="35"/>
      <c r="E5" s="35"/>
      <c r="F5" s="32" t="s">
        <v>4</v>
      </c>
      <c r="G5" s="32" t="s">
        <v>5</v>
      </c>
      <c r="H5" s="32" t="s">
        <v>2</v>
      </c>
      <c r="I5" s="32" t="s">
        <v>4</v>
      </c>
      <c r="J5" s="32" t="s">
        <v>5</v>
      </c>
      <c r="K5" s="32" t="s">
        <v>4</v>
      </c>
      <c r="L5" s="32" t="s">
        <v>5</v>
      </c>
      <c r="M5" s="32" t="s">
        <v>2</v>
      </c>
      <c r="N5" s="32" t="s">
        <v>4</v>
      </c>
      <c r="O5" s="32" t="s">
        <v>5</v>
      </c>
      <c r="P5" s="32" t="s">
        <v>2</v>
      </c>
      <c r="Q5" s="41"/>
    </row>
    <row r="6" spans="1:17" ht="29.25" customHeight="1" x14ac:dyDescent="0.2">
      <c r="A6" s="33"/>
      <c r="B6" s="31"/>
      <c r="C6" s="36"/>
      <c r="D6" s="36"/>
      <c r="E6" s="36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42"/>
    </row>
    <row r="7" spans="1:17" ht="12.75" customHeight="1" x14ac:dyDescent="0.2">
      <c r="A7" s="20" t="s">
        <v>1</v>
      </c>
      <c r="B7" s="9" t="s">
        <v>23</v>
      </c>
      <c r="C7" s="10">
        <f>SUM(C8:C8)</f>
        <v>56000</v>
      </c>
      <c r="D7" s="10">
        <f>SUM(D8:D8)</f>
        <v>0</v>
      </c>
      <c r="E7" s="10">
        <f>SUM(E8:E8)</f>
        <v>56000</v>
      </c>
      <c r="F7" s="10">
        <f>SUM(F8:F8)</f>
        <v>56000</v>
      </c>
      <c r="G7" s="10">
        <f t="shared" ref="G7:P7" si="0">SUM(G8:G8)</f>
        <v>0</v>
      </c>
      <c r="H7" s="10">
        <f t="shared" si="0"/>
        <v>56000</v>
      </c>
      <c r="I7" s="10">
        <f t="shared" si="0"/>
        <v>-56000</v>
      </c>
      <c r="J7" s="10">
        <f t="shared" si="0"/>
        <v>0</v>
      </c>
      <c r="K7" s="10">
        <f t="shared" si="0"/>
        <v>0</v>
      </c>
      <c r="L7" s="10">
        <f t="shared" si="0"/>
        <v>0</v>
      </c>
      <c r="M7" s="10">
        <f t="shared" si="0"/>
        <v>0</v>
      </c>
      <c r="N7" s="10">
        <f t="shared" si="0"/>
        <v>0</v>
      </c>
      <c r="O7" s="10">
        <f t="shared" si="0"/>
        <v>0</v>
      </c>
      <c r="P7" s="10">
        <f t="shared" si="0"/>
        <v>0</v>
      </c>
      <c r="Q7" s="30"/>
    </row>
    <row r="8" spans="1:17" ht="12.75" customHeight="1" x14ac:dyDescent="0.2">
      <c r="A8" s="7"/>
      <c r="B8" s="11" t="s">
        <v>26</v>
      </c>
      <c r="C8" s="2">
        <v>56000</v>
      </c>
      <c r="D8" s="12"/>
      <c r="E8" s="2">
        <f>SUM(C8:D8)</f>
        <v>56000</v>
      </c>
      <c r="F8" s="2">
        <v>56000</v>
      </c>
      <c r="G8" s="12"/>
      <c r="H8" s="2">
        <f>SUM(F8:G8)</f>
        <v>56000</v>
      </c>
      <c r="I8" s="2">
        <v>-56000</v>
      </c>
      <c r="J8" s="2"/>
      <c r="K8" s="2">
        <f>SUM(F8,I8)</f>
        <v>0</v>
      </c>
      <c r="L8" s="2">
        <f>SUM(G8,J8)</f>
        <v>0</v>
      </c>
      <c r="M8" s="2">
        <f>SUM(K8:L8)</f>
        <v>0</v>
      </c>
      <c r="N8" s="2">
        <v>0</v>
      </c>
      <c r="O8" s="2"/>
      <c r="P8" s="2">
        <f>+N8+O8</f>
        <v>0</v>
      </c>
      <c r="Q8" s="30"/>
    </row>
    <row r="9" spans="1:17" ht="12.75" customHeight="1" x14ac:dyDescent="0.2">
      <c r="A9" s="7"/>
      <c r="B9" s="11"/>
      <c r="C9" s="2"/>
      <c r="D9" s="12"/>
      <c r="E9" s="2"/>
      <c r="F9" s="2"/>
      <c r="G9" s="12"/>
      <c r="H9" s="2"/>
      <c r="I9" s="2"/>
      <c r="J9" s="2"/>
      <c r="K9" s="2"/>
      <c r="L9" s="2"/>
      <c r="M9" s="2"/>
      <c r="N9" s="2"/>
      <c r="O9" s="2"/>
      <c r="P9" s="2"/>
      <c r="Q9" s="30"/>
    </row>
    <row r="10" spans="1:17" ht="12.75" customHeight="1" x14ac:dyDescent="0.2">
      <c r="A10" s="20" t="s">
        <v>3</v>
      </c>
      <c r="B10" s="9" t="s">
        <v>44</v>
      </c>
      <c r="C10" s="3">
        <f>SUM(C11:C12)</f>
        <v>0</v>
      </c>
      <c r="D10" s="3">
        <f t="shared" ref="D10:P10" si="1">SUM(D11:D12)</f>
        <v>0</v>
      </c>
      <c r="E10" s="3">
        <f t="shared" si="1"/>
        <v>0</v>
      </c>
      <c r="F10" s="3">
        <f t="shared" si="1"/>
        <v>50000</v>
      </c>
      <c r="G10" s="3">
        <f t="shared" si="1"/>
        <v>100000</v>
      </c>
      <c r="H10" s="3">
        <f t="shared" si="1"/>
        <v>150000</v>
      </c>
      <c r="I10" s="3">
        <f t="shared" si="1"/>
        <v>0</v>
      </c>
      <c r="J10" s="3">
        <f t="shared" si="1"/>
        <v>-100000</v>
      </c>
      <c r="K10" s="3">
        <f t="shared" si="1"/>
        <v>50000</v>
      </c>
      <c r="L10" s="3">
        <f t="shared" si="1"/>
        <v>0</v>
      </c>
      <c r="M10" s="3">
        <f t="shared" si="1"/>
        <v>50000</v>
      </c>
      <c r="N10" s="3">
        <f t="shared" si="1"/>
        <v>50000</v>
      </c>
      <c r="O10" s="3">
        <f t="shared" si="1"/>
        <v>0</v>
      </c>
      <c r="P10" s="3">
        <f t="shared" si="1"/>
        <v>50000</v>
      </c>
      <c r="Q10" s="30">
        <f t="shared" ref="Q10:Q72" si="2">+P10/M10*100</f>
        <v>100</v>
      </c>
    </row>
    <row r="11" spans="1:17" ht="12.75" customHeight="1" x14ac:dyDescent="0.2">
      <c r="A11" s="20"/>
      <c r="B11" s="21" t="s">
        <v>90</v>
      </c>
      <c r="C11" s="2"/>
      <c r="D11" s="12"/>
      <c r="E11" s="2">
        <f>SUM(C11:D11)</f>
        <v>0</v>
      </c>
      <c r="F11" s="2"/>
      <c r="G11" s="12">
        <v>100000</v>
      </c>
      <c r="H11" s="2">
        <f>SUM(F11:G11)</f>
        <v>100000</v>
      </c>
      <c r="I11" s="2"/>
      <c r="J11" s="2">
        <v>-100000</v>
      </c>
      <c r="K11" s="2">
        <f>SUM(F11,I11)</f>
        <v>0</v>
      </c>
      <c r="L11" s="2">
        <f>SUM(G11,J11)</f>
        <v>0</v>
      </c>
      <c r="M11" s="2">
        <f>SUM(K11:L11)</f>
        <v>0</v>
      </c>
      <c r="N11" s="2"/>
      <c r="O11" s="2"/>
      <c r="P11" s="2">
        <f>+N11+O11</f>
        <v>0</v>
      </c>
      <c r="Q11" s="30"/>
    </row>
    <row r="12" spans="1:17" ht="12.75" customHeight="1" x14ac:dyDescent="0.2">
      <c r="A12" s="20"/>
      <c r="B12" s="21" t="s">
        <v>91</v>
      </c>
      <c r="C12" s="2"/>
      <c r="D12" s="12"/>
      <c r="E12" s="2"/>
      <c r="F12" s="2">
        <v>50000</v>
      </c>
      <c r="G12" s="12"/>
      <c r="H12" s="2">
        <f>SUM(F12:G12)</f>
        <v>50000</v>
      </c>
      <c r="I12" s="19"/>
      <c r="J12" s="19"/>
      <c r="K12" s="2">
        <f>SUM(F12,I12)</f>
        <v>50000</v>
      </c>
      <c r="L12" s="2">
        <f>SUM(G12,J12)</f>
        <v>0</v>
      </c>
      <c r="M12" s="2">
        <f>SUM(K12:L12)</f>
        <v>50000</v>
      </c>
      <c r="N12" s="2">
        <v>50000</v>
      </c>
      <c r="O12" s="2"/>
      <c r="P12" s="2">
        <f>+N12+O12</f>
        <v>50000</v>
      </c>
      <c r="Q12" s="30">
        <f t="shared" si="2"/>
        <v>100</v>
      </c>
    </row>
    <row r="13" spans="1:17" ht="12.75" customHeight="1" x14ac:dyDescent="0.2">
      <c r="A13" s="7"/>
      <c r="B13" s="8"/>
      <c r="C13" s="13"/>
      <c r="D13" s="13"/>
      <c r="E13" s="13"/>
      <c r="F13" s="13"/>
      <c r="G13" s="13"/>
      <c r="H13" s="13"/>
      <c r="I13" s="19"/>
      <c r="J13" s="19"/>
      <c r="K13" s="2"/>
      <c r="L13" s="2"/>
      <c r="M13" s="2"/>
      <c r="N13" s="2"/>
      <c r="O13" s="2"/>
      <c r="P13" s="2"/>
      <c r="Q13" s="30"/>
    </row>
    <row r="14" spans="1:17" ht="12.75" customHeight="1" x14ac:dyDescent="0.2">
      <c r="A14" s="20" t="s">
        <v>24</v>
      </c>
      <c r="B14" s="14" t="s">
        <v>25</v>
      </c>
      <c r="C14" s="6">
        <f t="shared" ref="C14:P14" si="3">SUM(C15:C80)</f>
        <v>1639950</v>
      </c>
      <c r="D14" s="6">
        <f t="shared" si="3"/>
        <v>1306749</v>
      </c>
      <c r="E14" s="6">
        <f t="shared" si="3"/>
        <v>2946699</v>
      </c>
      <c r="F14" s="6">
        <f t="shared" si="3"/>
        <v>1871219</v>
      </c>
      <c r="G14" s="6">
        <f t="shared" si="3"/>
        <v>1670619</v>
      </c>
      <c r="H14" s="6">
        <f t="shared" si="3"/>
        <v>3541838</v>
      </c>
      <c r="I14" s="6">
        <f t="shared" si="3"/>
        <v>-5397</v>
      </c>
      <c r="J14" s="6">
        <f t="shared" si="3"/>
        <v>-9567</v>
      </c>
      <c r="K14" s="6">
        <f t="shared" si="3"/>
        <v>1865822</v>
      </c>
      <c r="L14" s="6">
        <f t="shared" si="3"/>
        <v>1661052</v>
      </c>
      <c r="M14" s="6">
        <f t="shared" si="3"/>
        <v>3526874</v>
      </c>
      <c r="N14" s="6">
        <f t="shared" si="3"/>
        <v>1846615</v>
      </c>
      <c r="O14" s="6">
        <f t="shared" si="3"/>
        <v>1651013</v>
      </c>
      <c r="P14" s="6">
        <f t="shared" si="3"/>
        <v>3497628</v>
      </c>
      <c r="Q14" s="30">
        <f t="shared" si="2"/>
        <v>99.170767087227958</v>
      </c>
    </row>
    <row r="15" spans="1:17" ht="12.75" customHeight="1" x14ac:dyDescent="0.2">
      <c r="A15" s="20"/>
      <c r="B15" s="14"/>
      <c r="C15" s="6"/>
      <c r="D15" s="6"/>
      <c r="E15" s="6"/>
      <c r="F15" s="6"/>
      <c r="G15" s="6"/>
      <c r="H15" s="6"/>
      <c r="I15" s="16"/>
      <c r="J15" s="16"/>
      <c r="K15" s="16"/>
      <c r="L15" s="16"/>
      <c r="M15" s="16"/>
      <c r="N15" s="16"/>
      <c r="O15" s="16"/>
      <c r="P15" s="2"/>
      <c r="Q15" s="30"/>
    </row>
    <row r="16" spans="1:17" x14ac:dyDescent="0.2">
      <c r="A16" s="20"/>
      <c r="B16" s="15" t="s">
        <v>36</v>
      </c>
      <c r="C16" s="16">
        <v>700</v>
      </c>
      <c r="D16" s="16"/>
      <c r="E16" s="2">
        <f t="shared" ref="E16:E32" si="4">SUM(C16:D16)</f>
        <v>700</v>
      </c>
      <c r="F16" s="16">
        <v>600</v>
      </c>
      <c r="G16" s="16"/>
      <c r="H16" s="2">
        <f t="shared" ref="H16:H53" si="5">SUM(F16:G16)</f>
        <v>600</v>
      </c>
      <c r="I16" s="16"/>
      <c r="J16" s="16"/>
      <c r="K16" s="2">
        <f t="shared" ref="K16:K80" si="6">SUM(F16,I16)</f>
        <v>600</v>
      </c>
      <c r="L16" s="2">
        <f t="shared" ref="L16:L80" si="7">SUM(G16,J16)</f>
        <v>0</v>
      </c>
      <c r="M16" s="2">
        <f t="shared" ref="M16:M80" si="8">SUM(K16:L16)</f>
        <v>600</v>
      </c>
      <c r="N16" s="2">
        <v>600</v>
      </c>
      <c r="O16" s="2"/>
      <c r="P16" s="2">
        <f>+N16+O16</f>
        <v>600</v>
      </c>
      <c r="Q16" s="30">
        <f t="shared" si="2"/>
        <v>100</v>
      </c>
    </row>
    <row r="17" spans="1:17" ht="12" customHeight="1" x14ac:dyDescent="0.2">
      <c r="A17" s="20"/>
      <c r="B17" s="11" t="s">
        <v>34</v>
      </c>
      <c r="C17" s="2"/>
      <c r="D17" s="2">
        <v>7900</v>
      </c>
      <c r="E17" s="2">
        <f t="shared" si="4"/>
        <v>7900</v>
      </c>
      <c r="F17" s="2"/>
      <c r="G17" s="2">
        <v>7900</v>
      </c>
      <c r="H17" s="2">
        <f t="shared" si="5"/>
        <v>7900</v>
      </c>
      <c r="I17" s="2"/>
      <c r="J17" s="2"/>
      <c r="K17" s="2">
        <f t="shared" si="6"/>
        <v>0</v>
      </c>
      <c r="L17" s="2">
        <f t="shared" si="7"/>
        <v>7900</v>
      </c>
      <c r="M17" s="2">
        <f t="shared" si="8"/>
        <v>7900</v>
      </c>
      <c r="N17" s="2"/>
      <c r="O17" s="2"/>
      <c r="P17" s="2">
        <f t="shared" ref="P17:P56" si="9">+N17+O17</f>
        <v>0</v>
      </c>
      <c r="Q17" s="30">
        <f t="shared" si="2"/>
        <v>0</v>
      </c>
    </row>
    <row r="18" spans="1:17" x14ac:dyDescent="0.2">
      <c r="A18" s="20"/>
      <c r="B18" s="11" t="s">
        <v>49</v>
      </c>
      <c r="C18" s="2"/>
      <c r="D18" s="12">
        <v>77897</v>
      </c>
      <c r="E18" s="2">
        <f t="shared" si="4"/>
        <v>77897</v>
      </c>
      <c r="F18" s="2"/>
      <c r="G18" s="12">
        <v>77897</v>
      </c>
      <c r="H18" s="2">
        <f t="shared" si="5"/>
        <v>77897</v>
      </c>
      <c r="I18" s="2"/>
      <c r="J18" s="2"/>
      <c r="K18" s="2">
        <f t="shared" si="6"/>
        <v>0</v>
      </c>
      <c r="L18" s="2">
        <f t="shared" si="7"/>
        <v>77897</v>
      </c>
      <c r="M18" s="2">
        <f t="shared" si="8"/>
        <v>77897</v>
      </c>
      <c r="N18" s="2"/>
      <c r="O18" s="2"/>
      <c r="P18" s="2">
        <f t="shared" si="9"/>
        <v>0</v>
      </c>
      <c r="Q18" s="30">
        <f t="shared" si="2"/>
        <v>0</v>
      </c>
    </row>
    <row r="19" spans="1:17" x14ac:dyDescent="0.2">
      <c r="A19" s="20"/>
      <c r="B19" s="11" t="s">
        <v>65</v>
      </c>
      <c r="C19" s="2"/>
      <c r="D19" s="2">
        <v>14000</v>
      </c>
      <c r="E19" s="2">
        <f t="shared" si="4"/>
        <v>14000</v>
      </c>
      <c r="F19" s="2"/>
      <c r="G19" s="2">
        <v>14000</v>
      </c>
      <c r="H19" s="2">
        <f t="shared" si="5"/>
        <v>14000</v>
      </c>
      <c r="I19" s="12"/>
      <c r="J19" s="12"/>
      <c r="K19" s="2">
        <f t="shared" si="6"/>
        <v>0</v>
      </c>
      <c r="L19" s="2">
        <f t="shared" si="7"/>
        <v>14000</v>
      </c>
      <c r="M19" s="2">
        <f t="shared" si="8"/>
        <v>14000</v>
      </c>
      <c r="N19" s="2"/>
      <c r="O19" s="2">
        <v>1193</v>
      </c>
      <c r="P19" s="2">
        <f t="shared" si="9"/>
        <v>1193</v>
      </c>
      <c r="Q19" s="30">
        <f t="shared" si="2"/>
        <v>8.5214285714285722</v>
      </c>
    </row>
    <row r="20" spans="1:17" x14ac:dyDescent="0.2">
      <c r="A20" s="20"/>
      <c r="B20" s="11" t="s">
        <v>66</v>
      </c>
      <c r="C20" s="2"/>
      <c r="D20" s="2">
        <v>87941</v>
      </c>
      <c r="E20" s="2">
        <f t="shared" si="4"/>
        <v>87941</v>
      </c>
      <c r="F20" s="2"/>
      <c r="G20" s="2">
        <v>87941</v>
      </c>
      <c r="H20" s="2">
        <f t="shared" si="5"/>
        <v>87941</v>
      </c>
      <c r="I20" s="12"/>
      <c r="J20" s="12"/>
      <c r="K20" s="2">
        <f t="shared" si="6"/>
        <v>0</v>
      </c>
      <c r="L20" s="2">
        <f t="shared" si="7"/>
        <v>87941</v>
      </c>
      <c r="M20" s="2">
        <f t="shared" si="8"/>
        <v>87941</v>
      </c>
      <c r="N20" s="2">
        <v>11175</v>
      </c>
      <c r="O20" s="2">
        <v>265919</v>
      </c>
      <c r="P20" s="2">
        <f t="shared" si="9"/>
        <v>277094</v>
      </c>
      <c r="Q20" s="30">
        <f t="shared" si="2"/>
        <v>315.09079951331006</v>
      </c>
    </row>
    <row r="21" spans="1:17" x14ac:dyDescent="0.2">
      <c r="A21" s="20"/>
      <c r="B21" s="11" t="s">
        <v>67</v>
      </c>
      <c r="C21" s="2"/>
      <c r="D21" s="2">
        <v>85521</v>
      </c>
      <c r="E21" s="2">
        <f t="shared" si="4"/>
        <v>85521</v>
      </c>
      <c r="F21" s="2"/>
      <c r="G21" s="2">
        <v>77900</v>
      </c>
      <c r="H21" s="2">
        <f t="shared" si="5"/>
        <v>77900</v>
      </c>
      <c r="I21" s="12"/>
      <c r="J21" s="12"/>
      <c r="K21" s="2">
        <f t="shared" si="6"/>
        <v>0</v>
      </c>
      <c r="L21" s="2">
        <f t="shared" si="7"/>
        <v>77900</v>
      </c>
      <c r="M21" s="2">
        <f t="shared" si="8"/>
        <v>77900</v>
      </c>
      <c r="N21" s="2"/>
      <c r="O21" s="2"/>
      <c r="P21" s="2">
        <f t="shared" si="9"/>
        <v>0</v>
      </c>
      <c r="Q21" s="30">
        <f t="shared" si="2"/>
        <v>0</v>
      </c>
    </row>
    <row r="22" spans="1:17" x14ac:dyDescent="0.2">
      <c r="A22" s="20"/>
      <c r="B22" s="11" t="s">
        <v>85</v>
      </c>
      <c r="C22" s="2"/>
      <c r="D22" s="2"/>
      <c r="E22" s="2"/>
      <c r="F22" s="2"/>
      <c r="G22" s="2">
        <v>87346</v>
      </c>
      <c r="H22" s="2">
        <f t="shared" si="5"/>
        <v>87346</v>
      </c>
      <c r="I22" s="12"/>
      <c r="J22" s="12">
        <v>-74697</v>
      </c>
      <c r="K22" s="2">
        <f t="shared" si="6"/>
        <v>0</v>
      </c>
      <c r="L22" s="2">
        <f t="shared" si="7"/>
        <v>12649</v>
      </c>
      <c r="M22" s="2">
        <f t="shared" si="8"/>
        <v>12649</v>
      </c>
      <c r="N22" s="2"/>
      <c r="O22" s="2"/>
      <c r="P22" s="2">
        <f t="shared" si="9"/>
        <v>0</v>
      </c>
      <c r="Q22" s="30">
        <f t="shared" si="2"/>
        <v>0</v>
      </c>
    </row>
    <row r="23" spans="1:17" x14ac:dyDescent="0.2">
      <c r="A23" s="20"/>
      <c r="B23" s="11" t="s">
        <v>86</v>
      </c>
      <c r="C23" s="2"/>
      <c r="D23" s="2"/>
      <c r="E23" s="2"/>
      <c r="F23" s="2"/>
      <c r="G23" s="2">
        <v>128000</v>
      </c>
      <c r="H23" s="2">
        <f t="shared" si="5"/>
        <v>128000</v>
      </c>
      <c r="I23" s="12"/>
      <c r="J23" s="12">
        <f>-128000+1895</f>
        <v>-126105</v>
      </c>
      <c r="K23" s="2">
        <f t="shared" si="6"/>
        <v>0</v>
      </c>
      <c r="L23" s="2">
        <f t="shared" si="7"/>
        <v>1895</v>
      </c>
      <c r="M23" s="2">
        <f t="shared" si="8"/>
        <v>1895</v>
      </c>
      <c r="N23" s="2"/>
      <c r="O23" s="2"/>
      <c r="P23" s="2">
        <f t="shared" si="9"/>
        <v>0</v>
      </c>
      <c r="Q23" s="30">
        <f t="shared" si="2"/>
        <v>0</v>
      </c>
    </row>
    <row r="24" spans="1:17" x14ac:dyDescent="0.2">
      <c r="A24" s="22"/>
      <c r="B24" s="11" t="s">
        <v>27</v>
      </c>
      <c r="C24" s="2"/>
      <c r="D24" s="2">
        <v>61000</v>
      </c>
      <c r="E24" s="2">
        <f t="shared" si="4"/>
        <v>61000</v>
      </c>
      <c r="F24" s="2"/>
      <c r="G24" s="2">
        <v>61000</v>
      </c>
      <c r="H24" s="2">
        <f t="shared" si="5"/>
        <v>61000</v>
      </c>
      <c r="I24" s="2"/>
      <c r="J24" s="2">
        <v>4500</v>
      </c>
      <c r="K24" s="2">
        <f t="shared" si="6"/>
        <v>0</v>
      </c>
      <c r="L24" s="2">
        <f t="shared" si="7"/>
        <v>65500</v>
      </c>
      <c r="M24" s="2">
        <f t="shared" si="8"/>
        <v>65500</v>
      </c>
      <c r="N24" s="2"/>
      <c r="O24" s="2">
        <v>65500</v>
      </c>
      <c r="P24" s="2">
        <f t="shared" si="9"/>
        <v>65500</v>
      </c>
      <c r="Q24" s="30">
        <f t="shared" si="2"/>
        <v>100</v>
      </c>
    </row>
    <row r="25" spans="1:17" x14ac:dyDescent="0.2">
      <c r="A25" s="22"/>
      <c r="B25" s="11" t="s">
        <v>78</v>
      </c>
      <c r="C25" s="2"/>
      <c r="D25" s="2"/>
      <c r="E25" s="2"/>
      <c r="F25" s="2"/>
      <c r="G25" s="2">
        <v>10400</v>
      </c>
      <c r="H25" s="2">
        <f t="shared" si="5"/>
        <v>10400</v>
      </c>
      <c r="I25" s="2"/>
      <c r="J25" s="2"/>
      <c r="K25" s="2">
        <f t="shared" si="6"/>
        <v>0</v>
      </c>
      <c r="L25" s="2">
        <f t="shared" si="7"/>
        <v>10400</v>
      </c>
      <c r="M25" s="2">
        <f t="shared" si="8"/>
        <v>10400</v>
      </c>
      <c r="N25" s="2"/>
      <c r="O25" s="2">
        <v>10400</v>
      </c>
      <c r="P25" s="2">
        <f t="shared" si="9"/>
        <v>10400</v>
      </c>
      <c r="Q25" s="30">
        <f t="shared" si="2"/>
        <v>100</v>
      </c>
    </row>
    <row r="26" spans="1:17" x14ac:dyDescent="0.2">
      <c r="A26" s="22"/>
      <c r="B26" s="11" t="s">
        <v>19</v>
      </c>
      <c r="C26" s="2">
        <v>120000</v>
      </c>
      <c r="D26" s="2"/>
      <c r="E26" s="2">
        <f t="shared" si="4"/>
        <v>120000</v>
      </c>
      <c r="F26" s="2">
        <v>120000</v>
      </c>
      <c r="G26" s="2"/>
      <c r="H26" s="2">
        <f t="shared" si="5"/>
        <v>120000</v>
      </c>
      <c r="I26" s="2">
        <v>15000</v>
      </c>
      <c r="J26" s="2"/>
      <c r="K26" s="2">
        <f t="shared" si="6"/>
        <v>135000</v>
      </c>
      <c r="L26" s="2">
        <f t="shared" si="7"/>
        <v>0</v>
      </c>
      <c r="M26" s="2">
        <f t="shared" si="8"/>
        <v>135000</v>
      </c>
      <c r="N26" s="2">
        <v>135000</v>
      </c>
      <c r="O26" s="2"/>
      <c r="P26" s="2">
        <f t="shared" si="9"/>
        <v>135000</v>
      </c>
      <c r="Q26" s="30">
        <f t="shared" si="2"/>
        <v>100</v>
      </c>
    </row>
    <row r="27" spans="1:17" x14ac:dyDescent="0.2">
      <c r="A27" s="22"/>
      <c r="B27" s="11" t="s">
        <v>79</v>
      </c>
      <c r="C27" s="2"/>
      <c r="D27" s="2"/>
      <c r="E27" s="2"/>
      <c r="F27" s="2">
        <v>60000</v>
      </c>
      <c r="G27" s="2"/>
      <c r="H27" s="2">
        <f t="shared" si="5"/>
        <v>60000</v>
      </c>
      <c r="I27" s="2"/>
      <c r="J27" s="2"/>
      <c r="K27" s="2">
        <f t="shared" si="6"/>
        <v>60000</v>
      </c>
      <c r="L27" s="2">
        <f t="shared" si="7"/>
        <v>0</v>
      </c>
      <c r="M27" s="2">
        <f t="shared" si="8"/>
        <v>60000</v>
      </c>
      <c r="N27" s="2">
        <v>60000</v>
      </c>
      <c r="O27" s="2"/>
      <c r="P27" s="2">
        <f t="shared" si="9"/>
        <v>60000</v>
      </c>
      <c r="Q27" s="30">
        <f t="shared" si="2"/>
        <v>100</v>
      </c>
    </row>
    <row r="28" spans="1:17" x14ac:dyDescent="0.2">
      <c r="A28" s="22"/>
      <c r="B28" s="11" t="s">
        <v>29</v>
      </c>
      <c r="C28" s="2"/>
      <c r="D28" s="2">
        <v>18500</v>
      </c>
      <c r="E28" s="2">
        <f t="shared" si="4"/>
        <v>18500</v>
      </c>
      <c r="F28" s="2"/>
      <c r="G28" s="2">
        <v>18500</v>
      </c>
      <c r="H28" s="2">
        <f t="shared" si="5"/>
        <v>18500</v>
      </c>
      <c r="I28" s="2"/>
      <c r="J28" s="2">
        <v>487</v>
      </c>
      <c r="K28" s="2">
        <f t="shared" si="6"/>
        <v>0</v>
      </c>
      <c r="L28" s="2">
        <f t="shared" si="7"/>
        <v>18987</v>
      </c>
      <c r="M28" s="2">
        <f t="shared" si="8"/>
        <v>18987</v>
      </c>
      <c r="N28" s="2"/>
      <c r="O28" s="2">
        <v>18987</v>
      </c>
      <c r="P28" s="2">
        <f t="shared" si="9"/>
        <v>18987</v>
      </c>
      <c r="Q28" s="30">
        <f t="shared" si="2"/>
        <v>100</v>
      </c>
    </row>
    <row r="29" spans="1:17" x14ac:dyDescent="0.2">
      <c r="A29" s="22"/>
      <c r="B29" s="11" t="s">
        <v>80</v>
      </c>
      <c r="C29" s="2"/>
      <c r="D29" s="2"/>
      <c r="E29" s="2"/>
      <c r="F29" s="2"/>
      <c r="G29" s="2">
        <v>1550</v>
      </c>
      <c r="H29" s="2">
        <f t="shared" si="5"/>
        <v>1550</v>
      </c>
      <c r="I29" s="2"/>
      <c r="J29" s="2"/>
      <c r="K29" s="2">
        <f t="shared" si="6"/>
        <v>0</v>
      </c>
      <c r="L29" s="2">
        <f t="shared" si="7"/>
        <v>1550</v>
      </c>
      <c r="M29" s="2">
        <f t="shared" si="8"/>
        <v>1550</v>
      </c>
      <c r="N29" s="2"/>
      <c r="O29" s="2">
        <v>1550</v>
      </c>
      <c r="P29" s="2">
        <f t="shared" si="9"/>
        <v>1550</v>
      </c>
      <c r="Q29" s="30">
        <f t="shared" si="2"/>
        <v>100</v>
      </c>
    </row>
    <row r="30" spans="1:17" x14ac:dyDescent="0.2">
      <c r="A30" s="22"/>
      <c r="B30" s="11" t="s">
        <v>20</v>
      </c>
      <c r="C30" s="2"/>
      <c r="D30" s="2">
        <v>15500</v>
      </c>
      <c r="E30" s="2">
        <f t="shared" si="4"/>
        <v>15500</v>
      </c>
      <c r="F30" s="2"/>
      <c r="G30" s="2">
        <v>15500</v>
      </c>
      <c r="H30" s="2">
        <f t="shared" si="5"/>
        <v>15500</v>
      </c>
      <c r="I30" s="2"/>
      <c r="J30" s="2"/>
      <c r="K30" s="2">
        <f t="shared" si="6"/>
        <v>0</v>
      </c>
      <c r="L30" s="2">
        <f t="shared" si="7"/>
        <v>15500</v>
      </c>
      <c r="M30" s="2">
        <f t="shared" si="8"/>
        <v>15500</v>
      </c>
      <c r="N30" s="2"/>
      <c r="O30" s="2">
        <v>15500</v>
      </c>
      <c r="P30" s="2">
        <f t="shared" si="9"/>
        <v>15500</v>
      </c>
      <c r="Q30" s="30">
        <f t="shared" si="2"/>
        <v>100</v>
      </c>
    </row>
    <row r="31" spans="1:17" x14ac:dyDescent="0.2">
      <c r="A31" s="22"/>
      <c r="B31" s="11" t="s">
        <v>81</v>
      </c>
      <c r="C31" s="2"/>
      <c r="D31" s="2"/>
      <c r="E31" s="2"/>
      <c r="F31" s="2"/>
      <c r="G31" s="2">
        <v>1300</v>
      </c>
      <c r="H31" s="2">
        <f t="shared" si="5"/>
        <v>1300</v>
      </c>
      <c r="I31" s="2"/>
      <c r="J31" s="2"/>
      <c r="K31" s="2">
        <f t="shared" si="6"/>
        <v>0</v>
      </c>
      <c r="L31" s="2">
        <f t="shared" si="7"/>
        <v>1300</v>
      </c>
      <c r="M31" s="2">
        <f t="shared" si="8"/>
        <v>1300</v>
      </c>
      <c r="N31" s="2"/>
      <c r="O31" s="2">
        <v>1300</v>
      </c>
      <c r="P31" s="2">
        <f t="shared" si="9"/>
        <v>1300</v>
      </c>
      <c r="Q31" s="30">
        <f t="shared" si="2"/>
        <v>100</v>
      </c>
    </row>
    <row r="32" spans="1:17" x14ac:dyDescent="0.2">
      <c r="A32" s="22"/>
      <c r="B32" s="11" t="s">
        <v>50</v>
      </c>
      <c r="C32" s="2"/>
      <c r="D32" s="2">
        <v>1000</v>
      </c>
      <c r="E32" s="2">
        <f t="shared" si="4"/>
        <v>1000</v>
      </c>
      <c r="F32" s="2"/>
      <c r="G32" s="2">
        <v>1000</v>
      </c>
      <c r="H32" s="2">
        <f t="shared" si="5"/>
        <v>1000</v>
      </c>
      <c r="I32" s="2"/>
      <c r="J32" s="2"/>
      <c r="K32" s="2">
        <f t="shared" si="6"/>
        <v>0</v>
      </c>
      <c r="L32" s="2">
        <f t="shared" si="7"/>
        <v>1000</v>
      </c>
      <c r="M32" s="2">
        <f t="shared" si="8"/>
        <v>1000</v>
      </c>
      <c r="N32" s="2"/>
      <c r="O32" s="2">
        <v>1000</v>
      </c>
      <c r="P32" s="2">
        <f t="shared" si="9"/>
        <v>1000</v>
      </c>
      <c r="Q32" s="30">
        <f t="shared" si="2"/>
        <v>100</v>
      </c>
    </row>
    <row r="33" spans="1:17" x14ac:dyDescent="0.2">
      <c r="A33" s="22"/>
      <c r="B33" s="23" t="s">
        <v>38</v>
      </c>
      <c r="C33" s="2">
        <v>27442</v>
      </c>
      <c r="D33" s="2"/>
      <c r="E33" s="2">
        <f t="shared" ref="E33:E40" si="10">SUM(C33:D33)</f>
        <v>27442</v>
      </c>
      <c r="F33" s="2"/>
      <c r="G33" s="2"/>
      <c r="H33" s="2">
        <f t="shared" si="5"/>
        <v>0</v>
      </c>
      <c r="I33" s="2"/>
      <c r="J33" s="2"/>
      <c r="K33" s="2">
        <f t="shared" si="6"/>
        <v>0</v>
      </c>
      <c r="L33" s="2">
        <f t="shared" si="7"/>
        <v>0</v>
      </c>
      <c r="M33" s="2">
        <f t="shared" si="8"/>
        <v>0</v>
      </c>
      <c r="N33" s="2"/>
      <c r="O33" s="2"/>
      <c r="P33" s="2">
        <f t="shared" si="9"/>
        <v>0</v>
      </c>
      <c r="Q33" s="30"/>
    </row>
    <row r="34" spans="1:17" x14ac:dyDescent="0.2">
      <c r="A34" s="22"/>
      <c r="B34" s="11" t="s">
        <v>48</v>
      </c>
      <c r="C34" s="2">
        <v>51968</v>
      </c>
      <c r="D34" s="2"/>
      <c r="E34" s="2">
        <f t="shared" si="10"/>
        <v>51968</v>
      </c>
      <c r="F34" s="2">
        <v>48318</v>
      </c>
      <c r="G34" s="2"/>
      <c r="H34" s="2">
        <f t="shared" si="5"/>
        <v>48318</v>
      </c>
      <c r="I34" s="2">
        <f>47163-37663</f>
        <v>9500</v>
      </c>
      <c r="J34" s="2"/>
      <c r="K34" s="2">
        <f t="shared" si="6"/>
        <v>57818</v>
      </c>
      <c r="L34" s="2">
        <f t="shared" si="7"/>
        <v>0</v>
      </c>
      <c r="M34" s="2">
        <f t="shared" si="8"/>
        <v>57818</v>
      </c>
      <c r="N34" s="2">
        <v>57818</v>
      </c>
      <c r="O34" s="2"/>
      <c r="P34" s="2">
        <f t="shared" si="9"/>
        <v>57818</v>
      </c>
      <c r="Q34" s="30">
        <f t="shared" si="2"/>
        <v>100</v>
      </c>
    </row>
    <row r="35" spans="1:17" x14ac:dyDescent="0.2">
      <c r="A35" s="22"/>
      <c r="B35" s="11" t="s">
        <v>73</v>
      </c>
      <c r="C35" s="2"/>
      <c r="D35" s="2"/>
      <c r="E35" s="2"/>
      <c r="F35" s="2"/>
      <c r="G35" s="2">
        <v>51380</v>
      </c>
      <c r="H35" s="2">
        <f t="shared" si="5"/>
        <v>51380</v>
      </c>
      <c r="I35" s="2"/>
      <c r="J35" s="2">
        <v>12434</v>
      </c>
      <c r="K35" s="2">
        <f t="shared" si="6"/>
        <v>0</v>
      </c>
      <c r="L35" s="2">
        <f t="shared" si="7"/>
        <v>63814</v>
      </c>
      <c r="M35" s="2">
        <f t="shared" si="8"/>
        <v>63814</v>
      </c>
      <c r="N35" s="2"/>
      <c r="O35" s="2">
        <v>63814</v>
      </c>
      <c r="P35" s="2">
        <f t="shared" si="9"/>
        <v>63814</v>
      </c>
      <c r="Q35" s="30">
        <f t="shared" si="2"/>
        <v>100</v>
      </c>
    </row>
    <row r="36" spans="1:17" x14ac:dyDescent="0.2">
      <c r="A36" s="22"/>
      <c r="B36" s="11" t="s">
        <v>64</v>
      </c>
      <c r="C36" s="2"/>
      <c r="D36" s="2">
        <v>40212</v>
      </c>
      <c r="E36" s="2">
        <f t="shared" si="10"/>
        <v>40212</v>
      </c>
      <c r="F36" s="2"/>
      <c r="G36" s="2">
        <v>13794</v>
      </c>
      <c r="H36" s="2">
        <f t="shared" si="5"/>
        <v>13794</v>
      </c>
      <c r="I36" s="2"/>
      <c r="J36" s="2">
        <f>-13794+22663</f>
        <v>8869</v>
      </c>
      <c r="K36" s="2">
        <f t="shared" si="6"/>
        <v>0</v>
      </c>
      <c r="L36" s="2">
        <f t="shared" si="7"/>
        <v>22663</v>
      </c>
      <c r="M36" s="2">
        <f t="shared" si="8"/>
        <v>22663</v>
      </c>
      <c r="N36" s="2"/>
      <c r="O36" s="2">
        <v>22663</v>
      </c>
      <c r="P36" s="2">
        <f t="shared" si="9"/>
        <v>22663</v>
      </c>
      <c r="Q36" s="30">
        <f t="shared" si="2"/>
        <v>100</v>
      </c>
    </row>
    <row r="37" spans="1:17" x14ac:dyDescent="0.2">
      <c r="A37" s="22"/>
      <c r="B37" s="11" t="s">
        <v>51</v>
      </c>
      <c r="C37" s="2">
        <v>173472</v>
      </c>
      <c r="D37" s="2"/>
      <c r="E37" s="2">
        <f t="shared" si="10"/>
        <v>173472</v>
      </c>
      <c r="F37" s="2">
        <v>173472</v>
      </c>
      <c r="G37" s="2"/>
      <c r="H37" s="2">
        <f t="shared" si="5"/>
        <v>173472</v>
      </c>
      <c r="I37" s="2">
        <v>6342</v>
      </c>
      <c r="J37" s="2"/>
      <c r="K37" s="2">
        <f t="shared" si="6"/>
        <v>179814</v>
      </c>
      <c r="L37" s="2">
        <f t="shared" si="7"/>
        <v>0</v>
      </c>
      <c r="M37" s="2">
        <f t="shared" si="8"/>
        <v>179814</v>
      </c>
      <c r="N37" s="2">
        <v>179814</v>
      </c>
      <c r="O37" s="2"/>
      <c r="P37" s="2">
        <f t="shared" si="9"/>
        <v>179814</v>
      </c>
      <c r="Q37" s="30">
        <f t="shared" si="2"/>
        <v>100</v>
      </c>
    </row>
    <row r="38" spans="1:17" x14ac:dyDescent="0.2">
      <c r="A38" s="4"/>
      <c r="B38" s="11" t="s">
        <v>52</v>
      </c>
      <c r="C38" s="12">
        <v>101239</v>
      </c>
      <c r="D38" s="2"/>
      <c r="E38" s="2">
        <f t="shared" si="10"/>
        <v>101239</v>
      </c>
      <c r="F38" s="12">
        <v>36239</v>
      </c>
      <c r="G38" s="2"/>
      <c r="H38" s="2">
        <f t="shared" si="5"/>
        <v>36239</v>
      </c>
      <c r="I38" s="2">
        <f>-1150-196-487-34406</f>
        <v>-36239</v>
      </c>
      <c r="J38" s="2"/>
      <c r="K38" s="2">
        <f t="shared" si="6"/>
        <v>0</v>
      </c>
      <c r="L38" s="2">
        <f t="shared" si="7"/>
        <v>0</v>
      </c>
      <c r="M38" s="2">
        <f t="shared" si="8"/>
        <v>0</v>
      </c>
      <c r="N38" s="27"/>
      <c r="O38" s="27"/>
      <c r="P38" s="2">
        <f t="shared" si="9"/>
        <v>0</v>
      </c>
      <c r="Q38" s="30"/>
    </row>
    <row r="39" spans="1:17" x14ac:dyDescent="0.2">
      <c r="A39" s="4"/>
      <c r="B39" s="11" t="s">
        <v>53</v>
      </c>
      <c r="C39" s="2"/>
      <c r="D39" s="2">
        <v>450</v>
      </c>
      <c r="E39" s="2">
        <f t="shared" si="10"/>
        <v>450</v>
      </c>
      <c r="F39" s="2"/>
      <c r="G39" s="2">
        <v>450</v>
      </c>
      <c r="H39" s="2">
        <f t="shared" si="5"/>
        <v>450</v>
      </c>
      <c r="I39" s="2"/>
      <c r="J39" s="2"/>
      <c r="K39" s="2">
        <f t="shared" si="6"/>
        <v>0</v>
      </c>
      <c r="L39" s="2">
        <f t="shared" si="7"/>
        <v>450</v>
      </c>
      <c r="M39" s="2">
        <f t="shared" si="8"/>
        <v>450</v>
      </c>
      <c r="N39" s="2"/>
      <c r="O39" s="2">
        <v>450</v>
      </c>
      <c r="P39" s="2">
        <f t="shared" si="9"/>
        <v>450</v>
      </c>
      <c r="Q39" s="30">
        <f t="shared" si="2"/>
        <v>100</v>
      </c>
    </row>
    <row r="40" spans="1:17" x14ac:dyDescent="0.2">
      <c r="A40" s="4"/>
      <c r="B40" s="11" t="s">
        <v>54</v>
      </c>
      <c r="C40" s="2"/>
      <c r="D40" s="2">
        <v>45000</v>
      </c>
      <c r="E40" s="2">
        <f t="shared" si="10"/>
        <v>45000</v>
      </c>
      <c r="F40" s="2"/>
      <c r="G40" s="2">
        <v>45000</v>
      </c>
      <c r="H40" s="2">
        <f t="shared" si="5"/>
        <v>45000</v>
      </c>
      <c r="I40" s="2"/>
      <c r="J40" s="2">
        <v>35000</v>
      </c>
      <c r="K40" s="2">
        <f t="shared" si="6"/>
        <v>0</v>
      </c>
      <c r="L40" s="2">
        <f t="shared" si="7"/>
        <v>80000</v>
      </c>
      <c r="M40" s="2">
        <f t="shared" si="8"/>
        <v>80000</v>
      </c>
      <c r="N40" s="2"/>
      <c r="O40" s="2">
        <v>80000</v>
      </c>
      <c r="P40" s="2">
        <f t="shared" si="9"/>
        <v>80000</v>
      </c>
      <c r="Q40" s="30">
        <f t="shared" si="2"/>
        <v>100</v>
      </c>
    </row>
    <row r="41" spans="1:17" x14ac:dyDescent="0.2">
      <c r="A41" s="4"/>
      <c r="B41" s="11" t="s">
        <v>55</v>
      </c>
      <c r="C41" s="3"/>
      <c r="D41" s="2">
        <v>50000</v>
      </c>
      <c r="E41" s="2">
        <f t="shared" ref="E41:E48" si="11">SUM(C41:D41)</f>
        <v>50000</v>
      </c>
      <c r="F41" s="3"/>
      <c r="G41" s="2">
        <v>50000</v>
      </c>
      <c r="H41" s="2">
        <f t="shared" si="5"/>
        <v>50000</v>
      </c>
      <c r="I41" s="2"/>
      <c r="J41" s="2"/>
      <c r="K41" s="2">
        <f t="shared" si="6"/>
        <v>0</v>
      </c>
      <c r="L41" s="2">
        <f t="shared" si="7"/>
        <v>50000</v>
      </c>
      <c r="M41" s="2">
        <f t="shared" si="8"/>
        <v>50000</v>
      </c>
      <c r="N41" s="2"/>
      <c r="O41" s="2">
        <v>50000</v>
      </c>
      <c r="P41" s="2">
        <f t="shared" si="9"/>
        <v>50000</v>
      </c>
      <c r="Q41" s="30">
        <f t="shared" si="2"/>
        <v>100</v>
      </c>
    </row>
    <row r="42" spans="1:17" x14ac:dyDescent="0.2">
      <c r="A42" s="4"/>
      <c r="B42" s="11" t="s">
        <v>56</v>
      </c>
      <c r="C42" s="3"/>
      <c r="D42" s="2">
        <v>508425</v>
      </c>
      <c r="E42" s="2">
        <f t="shared" si="11"/>
        <v>508425</v>
      </c>
      <c r="F42" s="3"/>
      <c r="G42" s="2">
        <v>508425</v>
      </c>
      <c r="H42" s="2">
        <f t="shared" si="5"/>
        <v>508425</v>
      </c>
      <c r="I42" s="2"/>
      <c r="J42" s="2">
        <v>9975</v>
      </c>
      <c r="K42" s="2">
        <f t="shared" si="6"/>
        <v>0</v>
      </c>
      <c r="L42" s="2">
        <f t="shared" si="7"/>
        <v>518400</v>
      </c>
      <c r="M42" s="2">
        <f t="shared" si="8"/>
        <v>518400</v>
      </c>
      <c r="N42" s="2"/>
      <c r="O42" s="2">
        <v>518400</v>
      </c>
      <c r="P42" s="2">
        <f t="shared" si="9"/>
        <v>518400</v>
      </c>
      <c r="Q42" s="30">
        <f t="shared" si="2"/>
        <v>100</v>
      </c>
    </row>
    <row r="43" spans="1:17" x14ac:dyDescent="0.2">
      <c r="A43" s="4"/>
      <c r="B43" s="11" t="s">
        <v>82</v>
      </c>
      <c r="C43" s="3"/>
      <c r="D43" s="2"/>
      <c r="E43" s="2"/>
      <c r="F43" s="3"/>
      <c r="G43" s="2">
        <v>25000</v>
      </c>
      <c r="H43" s="2">
        <f t="shared" si="5"/>
        <v>25000</v>
      </c>
      <c r="I43" s="2"/>
      <c r="J43" s="2"/>
      <c r="K43" s="2">
        <f t="shared" si="6"/>
        <v>0</v>
      </c>
      <c r="L43" s="2">
        <f t="shared" si="7"/>
        <v>25000</v>
      </c>
      <c r="M43" s="2">
        <f t="shared" si="8"/>
        <v>25000</v>
      </c>
      <c r="N43" s="2"/>
      <c r="O43" s="2">
        <v>25000</v>
      </c>
      <c r="P43" s="2">
        <f t="shared" si="9"/>
        <v>25000</v>
      </c>
      <c r="Q43" s="30">
        <f t="shared" si="2"/>
        <v>100</v>
      </c>
    </row>
    <row r="44" spans="1:17" x14ac:dyDescent="0.2">
      <c r="A44" s="4"/>
      <c r="B44" s="11" t="s">
        <v>68</v>
      </c>
      <c r="C44" s="3"/>
      <c r="D44" s="2">
        <v>120000</v>
      </c>
      <c r="E44" s="2">
        <f t="shared" si="11"/>
        <v>120000</v>
      </c>
      <c r="F44" s="3"/>
      <c r="G44" s="2">
        <v>144500</v>
      </c>
      <c r="H44" s="2">
        <f t="shared" si="5"/>
        <v>144500</v>
      </c>
      <c r="I44" s="2"/>
      <c r="J44" s="2">
        <v>10000</v>
      </c>
      <c r="K44" s="2">
        <f t="shared" si="6"/>
        <v>0</v>
      </c>
      <c r="L44" s="2">
        <f t="shared" si="7"/>
        <v>154500</v>
      </c>
      <c r="M44" s="2">
        <f t="shared" si="8"/>
        <v>154500</v>
      </c>
      <c r="N44" s="2"/>
      <c r="O44" s="2">
        <v>154500</v>
      </c>
      <c r="P44" s="2">
        <f t="shared" si="9"/>
        <v>154500</v>
      </c>
      <c r="Q44" s="30">
        <f t="shared" si="2"/>
        <v>100</v>
      </c>
    </row>
    <row r="45" spans="1:17" x14ac:dyDescent="0.2">
      <c r="A45" s="4"/>
      <c r="B45" s="11" t="s">
        <v>57</v>
      </c>
      <c r="C45" s="3"/>
      <c r="D45" s="2">
        <v>17000</v>
      </c>
      <c r="E45" s="2">
        <f t="shared" si="11"/>
        <v>17000</v>
      </c>
      <c r="F45" s="3"/>
      <c r="G45" s="2">
        <v>17000</v>
      </c>
      <c r="H45" s="2">
        <f t="shared" si="5"/>
        <v>17000</v>
      </c>
      <c r="I45" s="2"/>
      <c r="J45" s="2"/>
      <c r="K45" s="2">
        <f t="shared" si="6"/>
        <v>0</v>
      </c>
      <c r="L45" s="2">
        <f t="shared" si="7"/>
        <v>17000</v>
      </c>
      <c r="M45" s="2">
        <f t="shared" si="8"/>
        <v>17000</v>
      </c>
      <c r="N45" s="2"/>
      <c r="O45" s="2">
        <v>17000</v>
      </c>
      <c r="P45" s="2">
        <f t="shared" si="9"/>
        <v>17000</v>
      </c>
      <c r="Q45" s="30">
        <f t="shared" si="2"/>
        <v>100</v>
      </c>
    </row>
    <row r="46" spans="1:17" x14ac:dyDescent="0.2">
      <c r="A46" s="4"/>
      <c r="B46" s="11" t="s">
        <v>58</v>
      </c>
      <c r="C46" s="3"/>
      <c r="D46" s="2">
        <v>11000</v>
      </c>
      <c r="E46" s="2">
        <f t="shared" si="11"/>
        <v>11000</v>
      </c>
      <c r="F46" s="3"/>
      <c r="G46" s="2">
        <v>11000</v>
      </c>
      <c r="H46" s="2">
        <f t="shared" si="5"/>
        <v>11000</v>
      </c>
      <c r="I46" s="2"/>
      <c r="J46" s="2"/>
      <c r="K46" s="2">
        <f t="shared" si="6"/>
        <v>0</v>
      </c>
      <c r="L46" s="2">
        <f t="shared" si="7"/>
        <v>11000</v>
      </c>
      <c r="M46" s="2">
        <f t="shared" si="8"/>
        <v>11000</v>
      </c>
      <c r="N46" s="2"/>
      <c r="O46" s="2">
        <v>11000</v>
      </c>
      <c r="P46" s="2">
        <f t="shared" si="9"/>
        <v>11000</v>
      </c>
      <c r="Q46" s="30">
        <f t="shared" si="2"/>
        <v>100</v>
      </c>
    </row>
    <row r="47" spans="1:17" x14ac:dyDescent="0.2">
      <c r="A47" s="4"/>
      <c r="B47" s="11" t="s">
        <v>59</v>
      </c>
      <c r="C47" s="3"/>
      <c r="D47" s="2">
        <v>45000</v>
      </c>
      <c r="E47" s="2">
        <f t="shared" si="11"/>
        <v>45000</v>
      </c>
      <c r="F47" s="3"/>
      <c r="G47" s="2">
        <v>45000</v>
      </c>
      <c r="H47" s="2">
        <f t="shared" si="5"/>
        <v>45000</v>
      </c>
      <c r="I47" s="2"/>
      <c r="J47" s="2"/>
      <c r="K47" s="2">
        <f t="shared" si="6"/>
        <v>0</v>
      </c>
      <c r="L47" s="2">
        <f t="shared" si="7"/>
        <v>45000</v>
      </c>
      <c r="M47" s="2">
        <f t="shared" si="8"/>
        <v>45000</v>
      </c>
      <c r="N47" s="2"/>
      <c r="O47" s="2">
        <f>5000+45000</f>
        <v>50000</v>
      </c>
      <c r="P47" s="2">
        <f t="shared" si="9"/>
        <v>50000</v>
      </c>
      <c r="Q47" s="30">
        <f t="shared" si="2"/>
        <v>111.11111111111111</v>
      </c>
    </row>
    <row r="48" spans="1:17" x14ac:dyDescent="0.2">
      <c r="A48" s="4"/>
      <c r="B48" s="11" t="s">
        <v>60</v>
      </c>
      <c r="C48" s="3"/>
      <c r="D48" s="2">
        <v>10000</v>
      </c>
      <c r="E48" s="2">
        <f t="shared" si="11"/>
        <v>10000</v>
      </c>
      <c r="F48" s="3"/>
      <c r="G48" s="2">
        <v>10000</v>
      </c>
      <c r="H48" s="2">
        <f t="shared" si="5"/>
        <v>10000</v>
      </c>
      <c r="I48" s="2"/>
      <c r="J48" s="2"/>
      <c r="K48" s="2">
        <f t="shared" si="6"/>
        <v>0</v>
      </c>
      <c r="L48" s="2">
        <f t="shared" si="7"/>
        <v>10000</v>
      </c>
      <c r="M48" s="2">
        <f t="shared" si="8"/>
        <v>10000</v>
      </c>
      <c r="N48" s="2"/>
      <c r="O48" s="2">
        <v>10000</v>
      </c>
      <c r="P48" s="2">
        <f t="shared" si="9"/>
        <v>10000</v>
      </c>
      <c r="Q48" s="30">
        <f t="shared" si="2"/>
        <v>100</v>
      </c>
    </row>
    <row r="49" spans="1:17" x14ac:dyDescent="0.2">
      <c r="A49" s="4"/>
      <c r="B49" s="11" t="s">
        <v>76</v>
      </c>
      <c r="C49" s="3"/>
      <c r="D49" s="2"/>
      <c r="E49" s="2"/>
      <c r="F49" s="3"/>
      <c r="G49" s="2">
        <v>1504</v>
      </c>
      <c r="H49" s="2">
        <f t="shared" si="5"/>
        <v>1504</v>
      </c>
      <c r="I49" s="2"/>
      <c r="J49" s="2"/>
      <c r="K49" s="2">
        <f t="shared" si="6"/>
        <v>0</v>
      </c>
      <c r="L49" s="2">
        <f t="shared" si="7"/>
        <v>1504</v>
      </c>
      <c r="M49" s="2">
        <f t="shared" si="8"/>
        <v>1504</v>
      </c>
      <c r="N49" s="2"/>
      <c r="O49" s="2">
        <v>1504</v>
      </c>
      <c r="P49" s="2">
        <f t="shared" si="9"/>
        <v>1504</v>
      </c>
      <c r="Q49" s="30">
        <f t="shared" si="2"/>
        <v>100</v>
      </c>
    </row>
    <row r="50" spans="1:17" x14ac:dyDescent="0.2">
      <c r="A50" s="4"/>
      <c r="B50" s="11" t="s">
        <v>101</v>
      </c>
      <c r="C50" s="3"/>
      <c r="D50" s="2"/>
      <c r="E50" s="2"/>
      <c r="F50" s="3"/>
      <c r="G50" s="2">
        <v>1707</v>
      </c>
      <c r="H50" s="2">
        <f t="shared" si="5"/>
        <v>1707</v>
      </c>
      <c r="I50" s="2"/>
      <c r="J50" s="2"/>
      <c r="K50" s="2">
        <f t="shared" si="6"/>
        <v>0</v>
      </c>
      <c r="L50" s="2">
        <f>SUM(G50,J50)</f>
        <v>1707</v>
      </c>
      <c r="M50" s="2">
        <f t="shared" si="8"/>
        <v>1707</v>
      </c>
      <c r="N50" s="27"/>
      <c r="O50" s="2">
        <v>1706</v>
      </c>
      <c r="P50" s="2">
        <f t="shared" si="9"/>
        <v>1706</v>
      </c>
      <c r="Q50" s="30">
        <f t="shared" si="2"/>
        <v>99.941417691857055</v>
      </c>
    </row>
    <row r="51" spans="1:17" x14ac:dyDescent="0.2">
      <c r="A51" s="4"/>
      <c r="B51" s="11" t="s">
        <v>102</v>
      </c>
      <c r="C51" s="3"/>
      <c r="D51" s="2"/>
      <c r="E51" s="2"/>
      <c r="F51" s="3"/>
      <c r="G51" s="2"/>
      <c r="H51" s="2">
        <f t="shared" si="5"/>
        <v>0</v>
      </c>
      <c r="I51" s="2"/>
      <c r="J51" s="2">
        <v>1258</v>
      </c>
      <c r="K51" s="2">
        <f t="shared" si="6"/>
        <v>0</v>
      </c>
      <c r="L51" s="2">
        <f>SUM(G51,J51)</f>
        <v>1258</v>
      </c>
      <c r="M51" s="2">
        <f>SUM(K51:L51)</f>
        <v>1258</v>
      </c>
      <c r="N51" s="27"/>
      <c r="O51" s="2">
        <v>1258</v>
      </c>
      <c r="P51" s="2">
        <f t="shared" si="9"/>
        <v>1258</v>
      </c>
      <c r="Q51" s="30">
        <f t="shared" si="2"/>
        <v>100</v>
      </c>
    </row>
    <row r="52" spans="1:17" x14ac:dyDescent="0.2">
      <c r="A52" s="4"/>
      <c r="B52" s="11" t="s">
        <v>83</v>
      </c>
      <c r="C52" s="3"/>
      <c r="D52" s="2"/>
      <c r="E52" s="2"/>
      <c r="F52" s="3"/>
      <c r="G52" s="2">
        <v>5000</v>
      </c>
      <c r="H52" s="2">
        <f t="shared" si="5"/>
        <v>5000</v>
      </c>
      <c r="I52" s="2"/>
      <c r="J52" s="2"/>
      <c r="K52" s="2">
        <f t="shared" si="6"/>
        <v>0</v>
      </c>
      <c r="L52" s="2">
        <f t="shared" si="7"/>
        <v>5000</v>
      </c>
      <c r="M52" s="2">
        <f t="shared" si="8"/>
        <v>5000</v>
      </c>
      <c r="N52" s="2"/>
      <c r="O52" s="2">
        <v>5000</v>
      </c>
      <c r="P52" s="2">
        <f t="shared" si="9"/>
        <v>5000</v>
      </c>
      <c r="Q52" s="30">
        <f t="shared" si="2"/>
        <v>100</v>
      </c>
    </row>
    <row r="53" spans="1:17" x14ac:dyDescent="0.2">
      <c r="A53" s="4"/>
      <c r="B53" s="11" t="s">
        <v>88</v>
      </c>
      <c r="C53" s="3"/>
      <c r="D53" s="2"/>
      <c r="E53" s="2"/>
      <c r="F53" s="2">
        <v>35537</v>
      </c>
      <c r="G53" s="2"/>
      <c r="H53" s="2">
        <f t="shared" si="5"/>
        <v>35537</v>
      </c>
      <c r="I53" s="2"/>
      <c r="J53" s="2"/>
      <c r="K53" s="2">
        <f>SUM(F53,I53)</f>
        <v>35537</v>
      </c>
      <c r="L53" s="2">
        <f t="shared" si="7"/>
        <v>0</v>
      </c>
      <c r="M53" s="2">
        <f t="shared" si="8"/>
        <v>35537</v>
      </c>
      <c r="N53" s="2">
        <v>35537</v>
      </c>
      <c r="O53" s="2"/>
      <c r="P53" s="2">
        <f t="shared" si="9"/>
        <v>35537</v>
      </c>
      <c r="Q53" s="30">
        <f t="shared" si="2"/>
        <v>100</v>
      </c>
    </row>
    <row r="54" spans="1:17" x14ac:dyDescent="0.2">
      <c r="A54" s="4"/>
      <c r="B54" s="11" t="s">
        <v>99</v>
      </c>
      <c r="C54" s="3"/>
      <c r="D54" s="2"/>
      <c r="E54" s="2"/>
      <c r="F54" s="2"/>
      <c r="G54" s="2"/>
      <c r="H54" s="2"/>
      <c r="I54" s="2"/>
      <c r="J54" s="2">
        <f>32354+59000</f>
        <v>91354</v>
      </c>
      <c r="K54" s="2">
        <f>SUM(F54,I54)</f>
        <v>0</v>
      </c>
      <c r="L54" s="2">
        <f>SUM(G54,J54)</f>
        <v>91354</v>
      </c>
      <c r="M54" s="2">
        <f>SUM(K54:L54)</f>
        <v>91354</v>
      </c>
      <c r="N54" s="2"/>
      <c r="O54" s="2">
        <v>91354</v>
      </c>
      <c r="P54" s="2">
        <f>+N54+O54</f>
        <v>91354</v>
      </c>
      <c r="Q54" s="30">
        <f t="shared" si="2"/>
        <v>100</v>
      </c>
    </row>
    <row r="55" spans="1:17" x14ac:dyDescent="0.2">
      <c r="A55" s="4"/>
      <c r="B55" s="11" t="s">
        <v>98</v>
      </c>
      <c r="C55" s="3"/>
      <c r="D55" s="2"/>
      <c r="E55" s="2"/>
      <c r="F55" s="2"/>
      <c r="G55" s="2"/>
      <c r="H55" s="2"/>
      <c r="I55" s="2"/>
      <c r="J55" s="2">
        <v>3613</v>
      </c>
      <c r="K55" s="2">
        <f>SUM(F55,I55)</f>
        <v>0</v>
      </c>
      <c r="L55" s="2">
        <f>SUM(G55,J55)</f>
        <v>3613</v>
      </c>
      <c r="M55" s="2">
        <f>SUM(K55:L55)</f>
        <v>3613</v>
      </c>
      <c r="N55" s="2"/>
      <c r="O55" s="2">
        <v>3613</v>
      </c>
      <c r="P55" s="2">
        <f t="shared" si="9"/>
        <v>3613</v>
      </c>
      <c r="Q55" s="30">
        <f t="shared" si="2"/>
        <v>100</v>
      </c>
    </row>
    <row r="56" spans="1:17" x14ac:dyDescent="0.2">
      <c r="A56" s="4"/>
      <c r="B56" s="11" t="s">
        <v>106</v>
      </c>
      <c r="C56" s="3"/>
      <c r="D56" s="2"/>
      <c r="E56" s="2"/>
      <c r="F56" s="2"/>
      <c r="G56" s="2"/>
      <c r="H56" s="2"/>
      <c r="I56" s="2"/>
      <c r="J56" s="2">
        <v>1129</v>
      </c>
      <c r="K56" s="2">
        <f>SUM(F56,I56)</f>
        <v>0</v>
      </c>
      <c r="L56" s="2">
        <f>SUM(G56,J56)</f>
        <v>1129</v>
      </c>
      <c r="M56" s="2">
        <f>SUM(K56:L56)</f>
        <v>1129</v>
      </c>
      <c r="N56" s="2"/>
      <c r="O56" s="2">
        <v>1129</v>
      </c>
      <c r="P56" s="2">
        <f t="shared" si="9"/>
        <v>1129</v>
      </c>
      <c r="Q56" s="30">
        <f t="shared" si="2"/>
        <v>100</v>
      </c>
    </row>
    <row r="57" spans="1:17" x14ac:dyDescent="0.2">
      <c r="A57" s="4"/>
      <c r="B57" s="11" t="s">
        <v>103</v>
      </c>
      <c r="C57" s="3"/>
      <c r="D57" s="2"/>
      <c r="E57" s="2"/>
      <c r="F57" s="2"/>
      <c r="G57" s="2"/>
      <c r="H57" s="2"/>
      <c r="I57" s="2"/>
      <c r="J57" s="2"/>
      <c r="K57" s="2"/>
      <c r="L57" s="2">
        <f>SUM(G57,J57)</f>
        <v>0</v>
      </c>
      <c r="M57" s="2">
        <f>SUM(K57:L57)</f>
        <v>0</v>
      </c>
      <c r="N57" s="2"/>
      <c r="O57" s="2">
        <v>1970</v>
      </c>
      <c r="P57" s="2">
        <f>+N57+O57</f>
        <v>1970</v>
      </c>
      <c r="Q57" s="30"/>
    </row>
    <row r="58" spans="1:17" x14ac:dyDescent="0.2">
      <c r="A58" s="4"/>
      <c r="B58" s="2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30"/>
    </row>
    <row r="59" spans="1:17" x14ac:dyDescent="0.2">
      <c r="A59" s="4"/>
      <c r="B59" s="17" t="s">
        <v>28</v>
      </c>
      <c r="C59" s="3"/>
      <c r="D59" s="3"/>
      <c r="E59" s="2"/>
      <c r="F59" s="3"/>
      <c r="G59" s="3"/>
      <c r="H59" s="2"/>
      <c r="I59" s="2"/>
      <c r="J59" s="2"/>
      <c r="K59" s="2"/>
      <c r="L59" s="2"/>
      <c r="M59" s="2"/>
      <c r="N59" s="2"/>
      <c r="O59" s="2"/>
      <c r="P59" s="2"/>
      <c r="Q59" s="30"/>
    </row>
    <row r="60" spans="1:17" x14ac:dyDescent="0.2">
      <c r="A60" s="4"/>
      <c r="B60" s="11" t="s">
        <v>77</v>
      </c>
      <c r="C60" s="3"/>
      <c r="D60" s="3"/>
      <c r="E60" s="2"/>
      <c r="F60" s="2">
        <v>220423</v>
      </c>
      <c r="G60" s="3"/>
      <c r="H60" s="2">
        <f t="shared" ref="H60:H78" si="12">SUM(F60:G60)</f>
        <v>220423</v>
      </c>
      <c r="I60" s="2"/>
      <c r="J60" s="2"/>
      <c r="K60" s="2">
        <f t="shared" si="6"/>
        <v>220423</v>
      </c>
      <c r="L60" s="2">
        <f t="shared" si="7"/>
        <v>0</v>
      </c>
      <c r="M60" s="2">
        <f t="shared" si="8"/>
        <v>220423</v>
      </c>
      <c r="N60" s="2">
        <v>220423</v>
      </c>
      <c r="O60" s="2"/>
      <c r="P60" s="2">
        <f t="shared" ref="P60:P80" si="13">+N60+O60</f>
        <v>220423</v>
      </c>
      <c r="Q60" s="30">
        <f t="shared" si="2"/>
        <v>100</v>
      </c>
    </row>
    <row r="61" spans="1:17" x14ac:dyDescent="0.2">
      <c r="A61" s="4"/>
      <c r="B61" s="11" t="s">
        <v>17</v>
      </c>
      <c r="C61" s="12">
        <v>39318</v>
      </c>
      <c r="D61" s="3"/>
      <c r="E61" s="2">
        <f t="shared" ref="E61:E78" si="14">SUM(C61:D61)</f>
        <v>39318</v>
      </c>
      <c r="F61" s="12">
        <v>39318</v>
      </c>
      <c r="G61" s="3"/>
      <c r="H61" s="2">
        <f t="shared" si="12"/>
        <v>39318</v>
      </c>
      <c r="I61" s="2"/>
      <c r="J61" s="2"/>
      <c r="K61" s="2">
        <f t="shared" si="6"/>
        <v>39318</v>
      </c>
      <c r="L61" s="2">
        <f t="shared" si="7"/>
        <v>0</v>
      </c>
      <c r="M61" s="2">
        <f t="shared" si="8"/>
        <v>39318</v>
      </c>
      <c r="N61" s="2">
        <v>59876</v>
      </c>
      <c r="O61" s="2"/>
      <c r="P61" s="2">
        <f t="shared" si="13"/>
        <v>59876</v>
      </c>
      <c r="Q61" s="30">
        <f t="shared" si="2"/>
        <v>152.28648456177831</v>
      </c>
    </row>
    <row r="62" spans="1:17" x14ac:dyDescent="0.2">
      <c r="A62" s="4"/>
      <c r="B62" s="11" t="s">
        <v>8</v>
      </c>
      <c r="C62" s="12">
        <f>21133+86358</f>
        <v>107491</v>
      </c>
      <c r="D62" s="3"/>
      <c r="E62" s="2">
        <f t="shared" si="14"/>
        <v>107491</v>
      </c>
      <c r="F62" s="12">
        <f>21133+86358</f>
        <v>107491</v>
      </c>
      <c r="G62" s="3"/>
      <c r="H62" s="2">
        <f t="shared" si="12"/>
        <v>107491</v>
      </c>
      <c r="I62" s="2"/>
      <c r="J62" s="2"/>
      <c r="K62" s="2">
        <f t="shared" si="6"/>
        <v>107491</v>
      </c>
      <c r="L62" s="2">
        <f t="shared" si="7"/>
        <v>0</v>
      </c>
      <c r="M62" s="2">
        <f t="shared" si="8"/>
        <v>107491</v>
      </c>
      <c r="N62" s="2">
        <v>94650</v>
      </c>
      <c r="O62" s="2"/>
      <c r="P62" s="2">
        <f t="shared" si="13"/>
        <v>94650</v>
      </c>
      <c r="Q62" s="30">
        <f t="shared" si="2"/>
        <v>88.053883580950966</v>
      </c>
    </row>
    <row r="63" spans="1:17" x14ac:dyDescent="0.2">
      <c r="A63" s="4"/>
      <c r="B63" s="11" t="s">
        <v>15</v>
      </c>
      <c r="C63" s="12">
        <v>213637</v>
      </c>
      <c r="D63" s="2"/>
      <c r="E63" s="2">
        <f t="shared" si="14"/>
        <v>213637</v>
      </c>
      <c r="F63" s="12">
        <v>213637</v>
      </c>
      <c r="G63" s="2"/>
      <c r="H63" s="2">
        <f t="shared" si="12"/>
        <v>213637</v>
      </c>
      <c r="I63" s="2"/>
      <c r="J63" s="2"/>
      <c r="K63" s="2">
        <f t="shared" si="6"/>
        <v>213637</v>
      </c>
      <c r="L63" s="2">
        <f t="shared" si="7"/>
        <v>0</v>
      </c>
      <c r="M63" s="2">
        <f t="shared" si="8"/>
        <v>213637</v>
      </c>
      <c r="N63" s="2">
        <v>274470</v>
      </c>
      <c r="O63" s="2"/>
      <c r="P63" s="2">
        <f t="shared" si="13"/>
        <v>274470</v>
      </c>
      <c r="Q63" s="30">
        <f t="shared" si="2"/>
        <v>128.47493645763609</v>
      </c>
    </row>
    <row r="64" spans="1:17" x14ac:dyDescent="0.2">
      <c r="A64" s="4"/>
      <c r="B64" s="11" t="s">
        <v>39</v>
      </c>
      <c r="C64" s="12">
        <v>11500</v>
      </c>
      <c r="D64" s="2"/>
      <c r="E64" s="2">
        <f t="shared" si="14"/>
        <v>11500</v>
      </c>
      <c r="F64" s="12">
        <v>11500</v>
      </c>
      <c r="G64" s="2"/>
      <c r="H64" s="2">
        <f t="shared" si="12"/>
        <v>11500</v>
      </c>
      <c r="I64" s="2"/>
      <c r="J64" s="2"/>
      <c r="K64" s="2">
        <f t="shared" si="6"/>
        <v>11500</v>
      </c>
      <c r="L64" s="2">
        <f t="shared" si="7"/>
        <v>0</v>
      </c>
      <c r="M64" s="2">
        <f t="shared" si="8"/>
        <v>11500</v>
      </c>
      <c r="N64" s="2">
        <v>0</v>
      </c>
      <c r="O64" s="2"/>
      <c r="P64" s="2">
        <f t="shared" si="13"/>
        <v>0</v>
      </c>
      <c r="Q64" s="30">
        <f t="shared" si="2"/>
        <v>0</v>
      </c>
    </row>
    <row r="65" spans="1:17" x14ac:dyDescent="0.2">
      <c r="A65" s="4"/>
      <c r="B65" s="11" t="s">
        <v>105</v>
      </c>
      <c r="C65" s="12"/>
      <c r="D65" s="2"/>
      <c r="E65" s="2">
        <f t="shared" ref="E65" si="15">SUM(C65:D65)</f>
        <v>0</v>
      </c>
      <c r="F65" s="12">
        <v>11501</v>
      </c>
      <c r="G65" s="2"/>
      <c r="H65" s="2">
        <f t="shared" ref="H65" si="16">SUM(F65:G65)</f>
        <v>11501</v>
      </c>
      <c r="I65" s="2"/>
      <c r="J65" s="2"/>
      <c r="K65" s="2">
        <f t="shared" ref="K65" si="17">SUM(F65,I65)</f>
        <v>11501</v>
      </c>
      <c r="L65" s="2">
        <f t="shared" ref="L65" si="18">SUM(G65,J65)</f>
        <v>0</v>
      </c>
      <c r="M65" s="2">
        <f t="shared" ref="M65" si="19">SUM(K65:L65)</f>
        <v>11501</v>
      </c>
      <c r="N65" s="2">
        <v>2140</v>
      </c>
      <c r="O65" s="2"/>
      <c r="P65" s="2">
        <f t="shared" ref="P65" si="20">+N65+O65</f>
        <v>2140</v>
      </c>
      <c r="Q65" s="30">
        <f t="shared" ref="Q65" si="21">+P65/M65*100</f>
        <v>18.607077645422137</v>
      </c>
    </row>
    <row r="66" spans="1:17" x14ac:dyDescent="0.2">
      <c r="A66" s="4"/>
      <c r="B66" s="11" t="s">
        <v>14</v>
      </c>
      <c r="C66" s="12">
        <v>398100</v>
      </c>
      <c r="D66" s="2"/>
      <c r="E66" s="2">
        <f t="shared" si="14"/>
        <v>398100</v>
      </c>
      <c r="F66" s="12">
        <v>398100</v>
      </c>
      <c r="G66" s="2"/>
      <c r="H66" s="2">
        <f t="shared" si="12"/>
        <v>398100</v>
      </c>
      <c r="I66" s="2"/>
      <c r="J66" s="2"/>
      <c r="K66" s="2">
        <f t="shared" si="6"/>
        <v>398100</v>
      </c>
      <c r="L66" s="2">
        <f t="shared" si="7"/>
        <v>0</v>
      </c>
      <c r="M66" s="2">
        <f t="shared" si="8"/>
        <v>398100</v>
      </c>
      <c r="N66" s="2">
        <v>314979</v>
      </c>
      <c r="O66" s="2"/>
      <c r="P66" s="2">
        <f t="shared" si="13"/>
        <v>314979</v>
      </c>
      <c r="Q66" s="30">
        <f t="shared" si="2"/>
        <v>79.120572720422004</v>
      </c>
    </row>
    <row r="67" spans="1:17" x14ac:dyDescent="0.2">
      <c r="A67" s="4"/>
      <c r="B67" s="11" t="s">
        <v>16</v>
      </c>
      <c r="C67" s="12">
        <v>83567</v>
      </c>
      <c r="D67" s="2"/>
      <c r="E67" s="2">
        <f t="shared" si="14"/>
        <v>83567</v>
      </c>
      <c r="F67" s="12">
        <v>83567</v>
      </c>
      <c r="G67" s="2"/>
      <c r="H67" s="2">
        <f t="shared" si="12"/>
        <v>83567</v>
      </c>
      <c r="I67" s="2"/>
      <c r="J67" s="2"/>
      <c r="K67" s="2">
        <f t="shared" si="6"/>
        <v>83567</v>
      </c>
      <c r="L67" s="2">
        <f t="shared" si="7"/>
        <v>0</v>
      </c>
      <c r="M67" s="2">
        <f t="shared" si="8"/>
        <v>83567</v>
      </c>
      <c r="N67" s="2">
        <v>68279</v>
      </c>
      <c r="O67" s="2"/>
      <c r="P67" s="2">
        <f t="shared" si="13"/>
        <v>68279</v>
      </c>
      <c r="Q67" s="30">
        <f t="shared" si="2"/>
        <v>81.705697224981151</v>
      </c>
    </row>
    <row r="68" spans="1:17" x14ac:dyDescent="0.2">
      <c r="A68" s="4"/>
      <c r="B68" s="11" t="s">
        <v>18</v>
      </c>
      <c r="C68" s="12">
        <v>136008</v>
      </c>
      <c r="D68" s="2"/>
      <c r="E68" s="2">
        <f t="shared" si="14"/>
        <v>136008</v>
      </c>
      <c r="F68" s="12">
        <v>136008</v>
      </c>
      <c r="G68" s="2"/>
      <c r="H68" s="2">
        <f t="shared" si="12"/>
        <v>136008</v>
      </c>
      <c r="I68" s="2"/>
      <c r="J68" s="2"/>
      <c r="K68" s="2">
        <f t="shared" si="6"/>
        <v>136008</v>
      </c>
      <c r="L68" s="2">
        <f t="shared" si="7"/>
        <v>0</v>
      </c>
      <c r="M68" s="2">
        <f t="shared" si="8"/>
        <v>136008</v>
      </c>
      <c r="N68" s="2">
        <v>105791</v>
      </c>
      <c r="O68" s="2"/>
      <c r="P68" s="2">
        <f t="shared" si="13"/>
        <v>105791</v>
      </c>
      <c r="Q68" s="30">
        <f t="shared" si="2"/>
        <v>77.782924533850945</v>
      </c>
    </row>
    <row r="69" spans="1:17" x14ac:dyDescent="0.2">
      <c r="A69" s="4"/>
      <c r="B69" s="11" t="s">
        <v>40</v>
      </c>
      <c r="C69" s="12">
        <v>7129</v>
      </c>
      <c r="D69" s="2"/>
      <c r="E69" s="2">
        <f t="shared" si="14"/>
        <v>7129</v>
      </c>
      <c r="F69" s="12">
        <v>7129</v>
      </c>
      <c r="G69" s="2"/>
      <c r="H69" s="2">
        <f t="shared" si="12"/>
        <v>7129</v>
      </c>
      <c r="I69" s="2"/>
      <c r="J69" s="2"/>
      <c r="K69" s="2">
        <f t="shared" si="6"/>
        <v>7129</v>
      </c>
      <c r="L69" s="2">
        <f t="shared" si="7"/>
        <v>0</v>
      </c>
      <c r="M69" s="2">
        <f t="shared" si="8"/>
        <v>7129</v>
      </c>
      <c r="N69" s="2">
        <v>10843</v>
      </c>
      <c r="O69" s="2"/>
      <c r="P69" s="2">
        <f t="shared" si="13"/>
        <v>10843</v>
      </c>
      <c r="Q69" s="30">
        <f t="shared" si="2"/>
        <v>152.09706831252629</v>
      </c>
    </row>
    <row r="70" spans="1:17" x14ac:dyDescent="0.2">
      <c r="A70" s="4"/>
      <c r="B70" s="11" t="s">
        <v>9</v>
      </c>
      <c r="C70" s="12">
        <v>51350</v>
      </c>
      <c r="D70" s="2"/>
      <c r="E70" s="2">
        <f t="shared" si="14"/>
        <v>51350</v>
      </c>
      <c r="F70" s="12">
        <v>51350</v>
      </c>
      <c r="G70" s="2"/>
      <c r="H70" s="2">
        <f t="shared" si="12"/>
        <v>51350</v>
      </c>
      <c r="I70" s="2"/>
      <c r="J70" s="2"/>
      <c r="K70" s="2">
        <f t="shared" si="6"/>
        <v>51350</v>
      </c>
      <c r="L70" s="2">
        <f t="shared" si="7"/>
        <v>0</v>
      </c>
      <c r="M70" s="2">
        <f t="shared" si="8"/>
        <v>51350</v>
      </c>
      <c r="N70" s="2">
        <v>63587</v>
      </c>
      <c r="O70" s="2"/>
      <c r="P70" s="2">
        <f t="shared" si="13"/>
        <v>63587</v>
      </c>
      <c r="Q70" s="30">
        <f t="shared" si="2"/>
        <v>123.83057448880234</v>
      </c>
    </row>
    <row r="71" spans="1:17" x14ac:dyDescent="0.2">
      <c r="A71" s="4"/>
      <c r="B71" s="11" t="s">
        <v>21</v>
      </c>
      <c r="C71" s="12">
        <v>41534</v>
      </c>
      <c r="D71" s="2"/>
      <c r="E71" s="2">
        <f t="shared" si="14"/>
        <v>41534</v>
      </c>
      <c r="F71" s="12">
        <v>41534</v>
      </c>
      <c r="G71" s="2"/>
      <c r="H71" s="2">
        <f t="shared" si="12"/>
        <v>41534</v>
      </c>
      <c r="I71" s="2"/>
      <c r="J71" s="2"/>
      <c r="K71" s="2">
        <f t="shared" si="6"/>
        <v>41534</v>
      </c>
      <c r="L71" s="2">
        <f t="shared" si="7"/>
        <v>0</v>
      </c>
      <c r="M71" s="2">
        <f t="shared" si="8"/>
        <v>41534</v>
      </c>
      <c r="N71" s="2">
        <v>40263</v>
      </c>
      <c r="O71" s="2"/>
      <c r="P71" s="2">
        <f t="shared" si="13"/>
        <v>40263</v>
      </c>
      <c r="Q71" s="30">
        <f t="shared" si="2"/>
        <v>96.939856503105887</v>
      </c>
    </row>
    <row r="72" spans="1:17" x14ac:dyDescent="0.2">
      <c r="A72" s="4"/>
      <c r="B72" s="11" t="s">
        <v>41</v>
      </c>
      <c r="C72" s="12">
        <v>3894</v>
      </c>
      <c r="D72" s="2"/>
      <c r="E72" s="2">
        <f t="shared" si="14"/>
        <v>3894</v>
      </c>
      <c r="F72" s="12">
        <v>3894</v>
      </c>
      <c r="G72" s="2"/>
      <c r="H72" s="2">
        <f t="shared" si="12"/>
        <v>3894</v>
      </c>
      <c r="I72" s="2"/>
      <c r="J72" s="2"/>
      <c r="K72" s="2">
        <f t="shared" si="6"/>
        <v>3894</v>
      </c>
      <c r="L72" s="2">
        <f t="shared" si="7"/>
        <v>0</v>
      </c>
      <c r="M72" s="2">
        <f t="shared" si="8"/>
        <v>3894</v>
      </c>
      <c r="N72" s="2">
        <v>3823</v>
      </c>
      <c r="O72" s="2"/>
      <c r="P72" s="2">
        <f t="shared" si="13"/>
        <v>3823</v>
      </c>
      <c r="Q72" s="30">
        <f t="shared" si="2"/>
        <v>98.17668207498717</v>
      </c>
    </row>
    <row r="73" spans="1:17" x14ac:dyDescent="0.2">
      <c r="A73" s="4"/>
      <c r="B73" s="11" t="s">
        <v>37</v>
      </c>
      <c r="C73" s="12"/>
      <c r="D73" s="2">
        <v>10403</v>
      </c>
      <c r="E73" s="2">
        <f t="shared" si="14"/>
        <v>10403</v>
      </c>
      <c r="F73" s="12"/>
      <c r="G73" s="2">
        <v>10403</v>
      </c>
      <c r="H73" s="2">
        <f t="shared" si="12"/>
        <v>10403</v>
      </c>
      <c r="I73" s="2"/>
      <c r="J73" s="2"/>
      <c r="K73" s="2">
        <f t="shared" si="6"/>
        <v>0</v>
      </c>
      <c r="L73" s="2">
        <f t="shared" si="7"/>
        <v>10403</v>
      </c>
      <c r="M73" s="2">
        <f t="shared" si="8"/>
        <v>10403</v>
      </c>
      <c r="N73" s="2"/>
      <c r="O73" s="2">
        <v>29284</v>
      </c>
      <c r="P73" s="2">
        <f t="shared" si="13"/>
        <v>29284</v>
      </c>
      <c r="Q73" s="30">
        <f t="shared" ref="Q73:Q80" si="22">+P73/M73*100</f>
        <v>281.49572238777279</v>
      </c>
    </row>
    <row r="74" spans="1:17" x14ac:dyDescent="0.2">
      <c r="A74" s="4"/>
      <c r="B74" s="11" t="s">
        <v>42</v>
      </c>
      <c r="C74" s="12">
        <v>17678</v>
      </c>
      <c r="D74" s="2"/>
      <c r="E74" s="2">
        <f t="shared" si="14"/>
        <v>17678</v>
      </c>
      <c r="F74" s="12">
        <v>17678</v>
      </c>
      <c r="G74" s="2"/>
      <c r="H74" s="2">
        <f t="shared" si="12"/>
        <v>17678</v>
      </c>
      <c r="I74" s="2"/>
      <c r="J74" s="2"/>
      <c r="K74" s="2">
        <f t="shared" si="6"/>
        <v>17678</v>
      </c>
      <c r="L74" s="2">
        <f t="shared" si="7"/>
        <v>0</v>
      </c>
      <c r="M74" s="2">
        <f t="shared" si="8"/>
        <v>17678</v>
      </c>
      <c r="N74" s="2">
        <v>23544</v>
      </c>
      <c r="O74" s="2"/>
      <c r="P74" s="2">
        <f t="shared" si="13"/>
        <v>23544</v>
      </c>
      <c r="Q74" s="30">
        <f t="shared" si="22"/>
        <v>133.18248670664101</v>
      </c>
    </row>
    <row r="75" spans="1:17" x14ac:dyDescent="0.2">
      <c r="A75" s="4"/>
      <c r="B75" s="11" t="s">
        <v>46</v>
      </c>
      <c r="C75" s="12">
        <v>4403</v>
      </c>
      <c r="D75" s="2"/>
      <c r="E75" s="2">
        <f t="shared" si="14"/>
        <v>4403</v>
      </c>
      <c r="F75" s="12">
        <v>4403</v>
      </c>
      <c r="G75" s="2"/>
      <c r="H75" s="2">
        <f t="shared" si="12"/>
        <v>4403</v>
      </c>
      <c r="I75" s="2"/>
      <c r="J75" s="2"/>
      <c r="K75" s="2">
        <f t="shared" si="6"/>
        <v>4403</v>
      </c>
      <c r="L75" s="2">
        <f t="shared" si="7"/>
        <v>0</v>
      </c>
      <c r="M75" s="2">
        <f t="shared" si="8"/>
        <v>4403</v>
      </c>
      <c r="N75" s="2">
        <v>6276</v>
      </c>
      <c r="O75" s="2"/>
      <c r="P75" s="2">
        <f t="shared" si="13"/>
        <v>6276</v>
      </c>
      <c r="Q75" s="30">
        <f t="shared" si="22"/>
        <v>142.53917783329547</v>
      </c>
    </row>
    <row r="76" spans="1:17" x14ac:dyDescent="0.2">
      <c r="A76" s="4"/>
      <c r="B76" s="11" t="s">
        <v>69</v>
      </c>
      <c r="C76" s="12">
        <v>24783</v>
      </c>
      <c r="D76" s="2"/>
      <c r="E76" s="2">
        <f t="shared" si="14"/>
        <v>24783</v>
      </c>
      <c r="F76" s="12">
        <v>24783</v>
      </c>
      <c r="G76" s="2"/>
      <c r="H76" s="2">
        <f t="shared" si="12"/>
        <v>24783</v>
      </c>
      <c r="I76" s="2"/>
      <c r="J76" s="2"/>
      <c r="K76" s="2">
        <f t="shared" si="6"/>
        <v>24783</v>
      </c>
      <c r="L76" s="2">
        <f t="shared" si="7"/>
        <v>0</v>
      </c>
      <c r="M76" s="2">
        <f t="shared" si="8"/>
        <v>24783</v>
      </c>
      <c r="N76" s="2">
        <v>33936</v>
      </c>
      <c r="O76" s="2"/>
      <c r="P76" s="2">
        <f t="shared" si="13"/>
        <v>33936</v>
      </c>
      <c r="Q76" s="30">
        <f t="shared" si="22"/>
        <v>136.93257474881975</v>
      </c>
    </row>
    <row r="77" spans="1:17" x14ac:dyDescent="0.2">
      <c r="A77" s="4"/>
      <c r="B77" s="11" t="s">
        <v>47</v>
      </c>
      <c r="C77" s="12">
        <v>23086</v>
      </c>
      <c r="D77" s="2"/>
      <c r="E77" s="2">
        <f t="shared" si="14"/>
        <v>23086</v>
      </c>
      <c r="F77" s="12">
        <v>23086</v>
      </c>
      <c r="G77" s="2"/>
      <c r="H77" s="2">
        <f t="shared" si="12"/>
        <v>23086</v>
      </c>
      <c r="I77" s="2"/>
      <c r="J77" s="2"/>
      <c r="K77" s="2">
        <f t="shared" si="6"/>
        <v>23086</v>
      </c>
      <c r="L77" s="2">
        <f t="shared" si="7"/>
        <v>0</v>
      </c>
      <c r="M77" s="2">
        <f t="shared" si="8"/>
        <v>23086</v>
      </c>
      <c r="N77" s="2">
        <v>28422</v>
      </c>
      <c r="O77" s="2"/>
      <c r="P77" s="2">
        <f t="shared" si="13"/>
        <v>28422</v>
      </c>
      <c r="Q77" s="30">
        <f t="shared" si="22"/>
        <v>123.11357532703803</v>
      </c>
    </row>
    <row r="78" spans="1:17" x14ac:dyDescent="0.2">
      <c r="A78" s="4"/>
      <c r="B78" s="11" t="s">
        <v>61</v>
      </c>
      <c r="C78" s="12">
        <v>1651</v>
      </c>
      <c r="D78" s="2"/>
      <c r="E78" s="2">
        <f t="shared" si="14"/>
        <v>1651</v>
      </c>
      <c r="F78" s="12">
        <v>1651</v>
      </c>
      <c r="G78" s="2"/>
      <c r="H78" s="2">
        <f t="shared" si="12"/>
        <v>1651</v>
      </c>
      <c r="I78" s="2"/>
      <c r="J78" s="2"/>
      <c r="K78" s="2">
        <f t="shared" si="6"/>
        <v>1651</v>
      </c>
      <c r="L78" s="2">
        <f t="shared" si="7"/>
        <v>0</v>
      </c>
      <c r="M78" s="2">
        <f t="shared" si="8"/>
        <v>1651</v>
      </c>
      <c r="N78" s="2">
        <v>15369</v>
      </c>
      <c r="O78" s="2"/>
      <c r="P78" s="2">
        <f t="shared" si="13"/>
        <v>15369</v>
      </c>
      <c r="Q78" s="30">
        <f t="shared" si="22"/>
        <v>930.89036947304658</v>
      </c>
    </row>
    <row r="79" spans="1:17" x14ac:dyDescent="0.2">
      <c r="A79" s="4"/>
      <c r="B79" s="1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30"/>
    </row>
    <row r="80" spans="1:17" x14ac:dyDescent="0.2">
      <c r="A80" s="4"/>
      <c r="B80" s="17" t="s">
        <v>30</v>
      </c>
      <c r="C80" s="2"/>
      <c r="D80" s="2">
        <v>80000</v>
      </c>
      <c r="E80" s="2">
        <f>SUM(C80:D80)</f>
        <v>80000</v>
      </c>
      <c r="F80" s="2"/>
      <c r="G80" s="2">
        <v>140222</v>
      </c>
      <c r="H80" s="2">
        <f>SUM(F80:G80)</f>
        <v>140222</v>
      </c>
      <c r="I80" s="2"/>
      <c r="J80" s="2">
        <f>-7000-4641+30000-4511-1232</f>
        <v>12616</v>
      </c>
      <c r="K80" s="2">
        <f t="shared" si="6"/>
        <v>0</v>
      </c>
      <c r="L80" s="2">
        <f t="shared" si="7"/>
        <v>152838</v>
      </c>
      <c r="M80" s="2">
        <f t="shared" si="8"/>
        <v>152838</v>
      </c>
      <c r="N80" s="2"/>
      <c r="O80" s="2">
        <f>131837-1818</f>
        <v>130019</v>
      </c>
      <c r="P80" s="2">
        <f t="shared" si="13"/>
        <v>130019</v>
      </c>
      <c r="Q80" s="30">
        <f t="shared" si="22"/>
        <v>85.069812481189231</v>
      </c>
    </row>
    <row r="81" spans="1:17" x14ac:dyDescent="0.2">
      <c r="A81" s="4"/>
      <c r="B81" s="17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</row>
    <row r="82" spans="1:17" ht="25.5" customHeight="1" x14ac:dyDescent="0.2">
      <c r="A82" s="33"/>
      <c r="B82" s="31" t="s">
        <v>0</v>
      </c>
      <c r="C82" s="34" t="s">
        <v>4</v>
      </c>
      <c r="D82" s="34" t="s">
        <v>5</v>
      </c>
      <c r="E82" s="34" t="s">
        <v>72</v>
      </c>
      <c r="F82" s="38" t="s">
        <v>95</v>
      </c>
      <c r="G82" s="38"/>
      <c r="H82" s="38"/>
      <c r="I82" s="38" t="s">
        <v>35</v>
      </c>
      <c r="J82" s="38"/>
      <c r="K82" s="31" t="s">
        <v>107</v>
      </c>
      <c r="L82" s="31"/>
      <c r="M82" s="31"/>
      <c r="N82" s="43" t="s">
        <v>97</v>
      </c>
      <c r="O82" s="44"/>
      <c r="P82" s="45"/>
      <c r="Q82" s="2"/>
    </row>
    <row r="83" spans="1:17" ht="12.75" customHeight="1" x14ac:dyDescent="0.2">
      <c r="A83" s="33"/>
      <c r="B83" s="31"/>
      <c r="C83" s="35"/>
      <c r="D83" s="35"/>
      <c r="E83" s="35"/>
      <c r="F83" s="32" t="s">
        <v>4</v>
      </c>
      <c r="G83" s="32" t="s">
        <v>5</v>
      </c>
      <c r="H83" s="32" t="s">
        <v>2</v>
      </c>
      <c r="I83" s="32" t="s">
        <v>4</v>
      </c>
      <c r="J83" s="32" t="s">
        <v>5</v>
      </c>
      <c r="K83" s="32" t="s">
        <v>4</v>
      </c>
      <c r="L83" s="32" t="s">
        <v>5</v>
      </c>
      <c r="M83" s="32" t="s">
        <v>2</v>
      </c>
      <c r="N83" s="46" t="s">
        <v>4</v>
      </c>
      <c r="O83" s="48" t="s">
        <v>5</v>
      </c>
      <c r="P83" s="50" t="s">
        <v>2</v>
      </c>
      <c r="Q83" s="40" t="s">
        <v>104</v>
      </c>
    </row>
    <row r="84" spans="1:17" ht="21" customHeight="1" x14ac:dyDescent="0.2">
      <c r="A84" s="33"/>
      <c r="B84" s="31"/>
      <c r="C84" s="36"/>
      <c r="D84" s="36"/>
      <c r="E84" s="36"/>
      <c r="F84" s="32"/>
      <c r="G84" s="32"/>
      <c r="H84" s="32"/>
      <c r="I84" s="32"/>
      <c r="J84" s="32"/>
      <c r="K84" s="32"/>
      <c r="L84" s="32"/>
      <c r="M84" s="32"/>
      <c r="N84" s="47"/>
      <c r="O84" s="49"/>
      <c r="P84" s="51"/>
      <c r="Q84" s="42"/>
    </row>
    <row r="85" spans="1:17" x14ac:dyDescent="0.2">
      <c r="A85" s="4"/>
      <c r="B85" s="11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9"/>
      <c r="O85" s="29"/>
      <c r="P85" s="29"/>
      <c r="Q85" s="29"/>
    </row>
    <row r="86" spans="1:17" x14ac:dyDescent="0.2">
      <c r="A86" s="5" t="s">
        <v>31</v>
      </c>
      <c r="B86" s="17" t="s">
        <v>22</v>
      </c>
      <c r="C86" s="6">
        <f t="shared" ref="C86:P86" si="23">SUM(C88:C106)</f>
        <v>46992</v>
      </c>
      <c r="D86" s="6">
        <f t="shared" si="23"/>
        <v>82152</v>
      </c>
      <c r="E86" s="6">
        <f t="shared" si="23"/>
        <v>129144</v>
      </c>
      <c r="F86" s="6">
        <f t="shared" si="23"/>
        <v>29760</v>
      </c>
      <c r="G86" s="6">
        <f t="shared" si="23"/>
        <v>92659</v>
      </c>
      <c r="H86" s="6">
        <f t="shared" si="23"/>
        <v>122419</v>
      </c>
      <c r="I86" s="6">
        <f t="shared" si="23"/>
        <v>0</v>
      </c>
      <c r="J86" s="6">
        <f t="shared" si="23"/>
        <v>31180</v>
      </c>
      <c r="K86" s="6">
        <f t="shared" si="23"/>
        <v>29760</v>
      </c>
      <c r="L86" s="6">
        <f t="shared" si="23"/>
        <v>123839</v>
      </c>
      <c r="M86" s="6">
        <f t="shared" si="23"/>
        <v>153599</v>
      </c>
      <c r="N86" s="6">
        <f t="shared" si="23"/>
        <v>29388</v>
      </c>
      <c r="O86" s="6">
        <f t="shared" si="23"/>
        <v>121042</v>
      </c>
      <c r="P86" s="6">
        <f t="shared" si="23"/>
        <v>150430</v>
      </c>
      <c r="Q86" s="30">
        <f t="shared" ref="Q86:Q112" si="24">+P86/M86*100</f>
        <v>97.936835526272958</v>
      </c>
    </row>
    <row r="87" spans="1:17" x14ac:dyDescent="0.2">
      <c r="A87" s="5"/>
      <c r="B87" s="17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2"/>
      <c r="Q87" s="30"/>
    </row>
    <row r="88" spans="1:17" x14ac:dyDescent="0.2">
      <c r="A88" s="5"/>
      <c r="B88" s="11" t="s">
        <v>43</v>
      </c>
      <c r="C88" s="2"/>
      <c r="D88" s="2">
        <v>17302</v>
      </c>
      <c r="E88" s="2">
        <f t="shared" ref="E88:E97" si="25">SUM(C88:D88)</f>
        <v>17302</v>
      </c>
      <c r="F88" s="2"/>
      <c r="G88" s="2">
        <v>17302</v>
      </c>
      <c r="H88" s="2">
        <f t="shared" ref="H88:H102" si="26">SUM(F88:G88)</f>
        <v>17302</v>
      </c>
      <c r="I88" s="2"/>
      <c r="J88" s="2">
        <v>196</v>
      </c>
      <c r="K88" s="2">
        <f>SUM(F88,I88)</f>
        <v>0</v>
      </c>
      <c r="L88" s="2">
        <f>SUM(G88,J88)</f>
        <v>17498</v>
      </c>
      <c r="M88" s="2">
        <f>SUM(K88:L88)</f>
        <v>17498</v>
      </c>
      <c r="N88" s="2"/>
      <c r="O88" s="2">
        <v>15528</v>
      </c>
      <c r="P88" s="2">
        <f t="shared" ref="P88:P105" si="27">+N88+O88</f>
        <v>15528</v>
      </c>
      <c r="Q88" s="30">
        <f t="shared" si="24"/>
        <v>88.74157046519602</v>
      </c>
    </row>
    <row r="89" spans="1:17" x14ac:dyDescent="0.2">
      <c r="A89" s="5"/>
      <c r="B89" s="11" t="s">
        <v>13</v>
      </c>
      <c r="C89" s="2"/>
      <c r="D89" s="2">
        <v>2000</v>
      </c>
      <c r="E89" s="2">
        <f t="shared" si="25"/>
        <v>2000</v>
      </c>
      <c r="F89" s="2"/>
      <c r="G89" s="2">
        <v>2000</v>
      </c>
      <c r="H89" s="2">
        <f t="shared" si="26"/>
        <v>2000</v>
      </c>
      <c r="I89" s="2"/>
      <c r="J89" s="2"/>
      <c r="K89" s="2">
        <f>SUM(F89,I89)</f>
        <v>0</v>
      </c>
      <c r="L89" s="2">
        <f>SUM(G89,J89)</f>
        <v>2000</v>
      </c>
      <c r="M89" s="2">
        <f>SUM(K89:L89)</f>
        <v>2000</v>
      </c>
      <c r="N89" s="2"/>
      <c r="O89" s="2">
        <v>2000</v>
      </c>
      <c r="P89" s="2">
        <f t="shared" si="27"/>
        <v>2000</v>
      </c>
      <c r="Q89" s="30">
        <f t="shared" si="24"/>
        <v>100</v>
      </c>
    </row>
    <row r="90" spans="1:17" x14ac:dyDescent="0.2">
      <c r="A90" s="5"/>
      <c r="B90" s="11" t="s">
        <v>70</v>
      </c>
      <c r="C90" s="2">
        <v>6143</v>
      </c>
      <c r="D90" s="2"/>
      <c r="E90" s="2">
        <f t="shared" si="25"/>
        <v>6143</v>
      </c>
      <c r="F90" s="2">
        <v>6143</v>
      </c>
      <c r="G90" s="2"/>
      <c r="H90" s="2">
        <f t="shared" si="26"/>
        <v>6143</v>
      </c>
      <c r="I90" s="2"/>
      <c r="J90" s="2"/>
      <c r="K90" s="2">
        <f>SUM(F90,I90)</f>
        <v>6143</v>
      </c>
      <c r="L90" s="2">
        <f t="shared" ref="L90:L102" si="28">SUM(G90,J90)</f>
        <v>0</v>
      </c>
      <c r="M90" s="2">
        <f>SUM(K90:L90)</f>
        <v>6143</v>
      </c>
      <c r="N90" s="2">
        <v>6143</v>
      </c>
      <c r="O90" s="2"/>
      <c r="P90" s="2">
        <f t="shared" si="27"/>
        <v>6143</v>
      </c>
      <c r="Q90" s="30">
        <f t="shared" si="24"/>
        <v>100</v>
      </c>
    </row>
    <row r="91" spans="1:17" x14ac:dyDescent="0.2">
      <c r="A91" s="5"/>
      <c r="B91" s="11" t="s">
        <v>11</v>
      </c>
      <c r="C91" s="2">
        <v>36849</v>
      </c>
      <c r="D91" s="2"/>
      <c r="E91" s="2">
        <f t="shared" si="25"/>
        <v>36849</v>
      </c>
      <c r="F91" s="2">
        <v>16231</v>
      </c>
      <c r="G91" s="2"/>
      <c r="H91" s="2">
        <f t="shared" si="26"/>
        <v>16231</v>
      </c>
      <c r="I91" s="2"/>
      <c r="J91" s="2"/>
      <c r="K91" s="2">
        <f t="shared" ref="K91:K105" si="29">SUM(F91,I91)</f>
        <v>16231</v>
      </c>
      <c r="L91" s="2">
        <f t="shared" si="28"/>
        <v>0</v>
      </c>
      <c r="M91" s="2">
        <f t="shared" ref="M91:M105" si="30">SUM(K91:L91)</f>
        <v>16231</v>
      </c>
      <c r="N91" s="2">
        <v>16231</v>
      </c>
      <c r="O91" s="2"/>
      <c r="P91" s="2">
        <f t="shared" si="27"/>
        <v>16231</v>
      </c>
      <c r="Q91" s="30">
        <f t="shared" si="24"/>
        <v>100</v>
      </c>
    </row>
    <row r="92" spans="1:17" x14ac:dyDescent="0.2">
      <c r="A92" s="5"/>
      <c r="B92" s="11" t="s">
        <v>84</v>
      </c>
      <c r="C92" s="2"/>
      <c r="D92" s="2"/>
      <c r="E92" s="2"/>
      <c r="F92" s="2">
        <v>2237</v>
      </c>
      <c r="G92" s="2"/>
      <c r="H92" s="2">
        <f t="shared" si="26"/>
        <v>2237</v>
      </c>
      <c r="I92" s="2"/>
      <c r="J92" s="2"/>
      <c r="K92" s="2">
        <f t="shared" si="29"/>
        <v>2237</v>
      </c>
      <c r="L92" s="2">
        <f t="shared" si="28"/>
        <v>0</v>
      </c>
      <c r="M92" s="2">
        <f t="shared" si="30"/>
        <v>2237</v>
      </c>
      <c r="N92" s="2">
        <v>2237</v>
      </c>
      <c r="O92" s="2"/>
      <c r="P92" s="2">
        <f t="shared" si="27"/>
        <v>2237</v>
      </c>
      <c r="Q92" s="30">
        <f t="shared" si="24"/>
        <v>100</v>
      </c>
    </row>
    <row r="93" spans="1:17" x14ac:dyDescent="0.2">
      <c r="A93" s="5"/>
      <c r="B93" s="11" t="s">
        <v>71</v>
      </c>
      <c r="C93" s="2"/>
      <c r="D93" s="2">
        <v>3637</v>
      </c>
      <c r="E93" s="2">
        <f>SUM(C93:D93)</f>
        <v>3637</v>
      </c>
      <c r="F93" s="2"/>
      <c r="G93" s="2">
        <v>3637</v>
      </c>
      <c r="H93" s="2">
        <f t="shared" si="26"/>
        <v>3637</v>
      </c>
      <c r="I93" s="2"/>
      <c r="J93" s="2"/>
      <c r="K93" s="2">
        <f t="shared" si="29"/>
        <v>0</v>
      </c>
      <c r="L93" s="2">
        <f t="shared" si="28"/>
        <v>3637</v>
      </c>
      <c r="M93" s="2">
        <f t="shared" si="30"/>
        <v>3637</v>
      </c>
      <c r="N93" s="2"/>
      <c r="O93" s="2">
        <v>3636</v>
      </c>
      <c r="P93" s="2">
        <f t="shared" si="27"/>
        <v>3636</v>
      </c>
      <c r="Q93" s="30">
        <f t="shared" si="24"/>
        <v>99.972504811657956</v>
      </c>
    </row>
    <row r="94" spans="1:17" x14ac:dyDescent="0.2">
      <c r="A94" s="5"/>
      <c r="B94" s="11" t="s">
        <v>10</v>
      </c>
      <c r="C94" s="2"/>
      <c r="D94" s="12">
        <v>57213</v>
      </c>
      <c r="E94" s="2">
        <f t="shared" si="25"/>
        <v>57213</v>
      </c>
      <c r="F94" s="2"/>
      <c r="G94" s="12"/>
      <c r="H94" s="2">
        <f t="shared" si="26"/>
        <v>0</v>
      </c>
      <c r="I94" s="2"/>
      <c r="J94" s="2"/>
      <c r="K94" s="2">
        <f t="shared" si="29"/>
        <v>0</v>
      </c>
      <c r="L94" s="2">
        <f>SUM(G94,J94)</f>
        <v>0</v>
      </c>
      <c r="M94" s="2">
        <f t="shared" si="30"/>
        <v>0</v>
      </c>
      <c r="N94" s="2"/>
      <c r="O94" s="2"/>
      <c r="P94" s="2">
        <f t="shared" si="27"/>
        <v>0</v>
      </c>
      <c r="Q94" s="30"/>
    </row>
    <row r="95" spans="1:17" x14ac:dyDescent="0.2">
      <c r="A95" s="5"/>
      <c r="B95" s="11" t="s">
        <v>89</v>
      </c>
      <c r="C95" s="2"/>
      <c r="D95" s="12"/>
      <c r="E95" s="2"/>
      <c r="F95" s="2"/>
      <c r="G95" s="12">
        <v>57213</v>
      </c>
      <c r="H95" s="2">
        <f t="shared" si="26"/>
        <v>57213</v>
      </c>
      <c r="I95" s="2"/>
      <c r="J95" s="2">
        <v>25489</v>
      </c>
      <c r="K95" s="2">
        <f t="shared" si="29"/>
        <v>0</v>
      </c>
      <c r="L95" s="2">
        <f t="shared" si="28"/>
        <v>82702</v>
      </c>
      <c r="M95" s="2">
        <f t="shared" si="30"/>
        <v>82702</v>
      </c>
      <c r="N95" s="2"/>
      <c r="O95" s="2">
        <v>82702</v>
      </c>
      <c r="P95" s="2">
        <f t="shared" si="27"/>
        <v>82702</v>
      </c>
      <c r="Q95" s="30">
        <f t="shared" si="24"/>
        <v>100</v>
      </c>
    </row>
    <row r="96" spans="1:17" x14ac:dyDescent="0.2">
      <c r="A96" s="5"/>
      <c r="B96" s="11" t="s">
        <v>12</v>
      </c>
      <c r="C96" s="2">
        <v>1000</v>
      </c>
      <c r="D96" s="2"/>
      <c r="E96" s="2">
        <f t="shared" si="25"/>
        <v>1000</v>
      </c>
      <c r="F96" s="2">
        <v>1949</v>
      </c>
      <c r="G96" s="2"/>
      <c r="H96" s="2">
        <f t="shared" si="26"/>
        <v>1949</v>
      </c>
      <c r="I96" s="2"/>
      <c r="J96" s="2"/>
      <c r="K96" s="2">
        <f t="shared" si="29"/>
        <v>1949</v>
      </c>
      <c r="L96" s="2">
        <f t="shared" si="28"/>
        <v>0</v>
      </c>
      <c r="M96" s="2">
        <f t="shared" si="30"/>
        <v>1949</v>
      </c>
      <c r="N96" s="2">
        <v>1948</v>
      </c>
      <c r="O96" s="2"/>
      <c r="P96" s="2">
        <f t="shared" si="27"/>
        <v>1948</v>
      </c>
      <c r="Q96" s="30">
        <f t="shared" si="24"/>
        <v>99.948691636736783</v>
      </c>
    </row>
    <row r="97" spans="1:17" x14ac:dyDescent="0.2">
      <c r="A97" s="5"/>
      <c r="B97" s="11" t="s">
        <v>33</v>
      </c>
      <c r="C97" s="2">
        <v>3000</v>
      </c>
      <c r="D97" s="2"/>
      <c r="E97" s="2">
        <f t="shared" si="25"/>
        <v>3000</v>
      </c>
      <c r="F97" s="2">
        <v>3000</v>
      </c>
      <c r="G97" s="2"/>
      <c r="H97" s="2">
        <f t="shared" si="26"/>
        <v>3000</v>
      </c>
      <c r="I97" s="2"/>
      <c r="J97" s="2"/>
      <c r="K97" s="2">
        <f t="shared" si="29"/>
        <v>3000</v>
      </c>
      <c r="L97" s="2">
        <f t="shared" si="28"/>
        <v>0</v>
      </c>
      <c r="M97" s="2">
        <f t="shared" si="30"/>
        <v>3000</v>
      </c>
      <c r="N97" s="2">
        <v>2630</v>
      </c>
      <c r="O97" s="2"/>
      <c r="P97" s="2">
        <f t="shared" si="27"/>
        <v>2630</v>
      </c>
      <c r="Q97" s="30">
        <f t="shared" si="24"/>
        <v>87.666666666666671</v>
      </c>
    </row>
    <row r="98" spans="1:17" x14ac:dyDescent="0.2">
      <c r="A98" s="5"/>
      <c r="B98" s="11" t="s">
        <v>62</v>
      </c>
      <c r="C98" s="12"/>
      <c r="D98" s="12">
        <v>2000</v>
      </c>
      <c r="E98" s="2">
        <f>SUM(C98:D98)</f>
        <v>2000</v>
      </c>
      <c r="F98" s="12"/>
      <c r="G98" s="12">
        <v>2000</v>
      </c>
      <c r="H98" s="2">
        <f t="shared" si="26"/>
        <v>2000</v>
      </c>
      <c r="I98" s="2"/>
      <c r="J98" s="2"/>
      <c r="K98" s="2">
        <f t="shared" si="29"/>
        <v>0</v>
      </c>
      <c r="L98" s="2">
        <f t="shared" si="28"/>
        <v>2000</v>
      </c>
      <c r="M98" s="2">
        <f t="shared" si="30"/>
        <v>2000</v>
      </c>
      <c r="N98" s="2"/>
      <c r="O98" s="2">
        <v>1175</v>
      </c>
      <c r="P98" s="2">
        <f t="shared" si="27"/>
        <v>1175</v>
      </c>
      <c r="Q98" s="30">
        <f t="shared" si="24"/>
        <v>58.75</v>
      </c>
    </row>
    <row r="99" spans="1:17" x14ac:dyDescent="0.2">
      <c r="A99" s="5"/>
      <c r="B99" s="11" t="s">
        <v>87</v>
      </c>
      <c r="C99" s="12"/>
      <c r="D99" s="12"/>
      <c r="E99" s="2"/>
      <c r="F99" s="2"/>
      <c r="G99" s="12">
        <v>47</v>
      </c>
      <c r="H99" s="2">
        <f t="shared" si="26"/>
        <v>47</v>
      </c>
      <c r="I99" s="2"/>
      <c r="J99" s="2"/>
      <c r="K99" s="2">
        <f t="shared" si="29"/>
        <v>0</v>
      </c>
      <c r="L99" s="2">
        <f t="shared" si="28"/>
        <v>47</v>
      </c>
      <c r="M99" s="2">
        <f t="shared" si="30"/>
        <v>47</v>
      </c>
      <c r="N99" s="2"/>
      <c r="O99" s="2">
        <v>46</v>
      </c>
      <c r="P99" s="2">
        <f t="shared" si="27"/>
        <v>46</v>
      </c>
      <c r="Q99" s="30">
        <f t="shared" si="24"/>
        <v>97.872340425531917</v>
      </c>
    </row>
    <row r="100" spans="1:17" x14ac:dyDescent="0.2">
      <c r="A100" s="5"/>
      <c r="B100" s="11" t="s">
        <v>94</v>
      </c>
      <c r="C100" s="12"/>
      <c r="D100" s="12"/>
      <c r="E100" s="2"/>
      <c r="F100" s="2">
        <v>158</v>
      </c>
      <c r="G100" s="12"/>
      <c r="H100" s="2">
        <f t="shared" si="26"/>
        <v>158</v>
      </c>
      <c r="I100" s="2"/>
      <c r="J100" s="2"/>
      <c r="K100" s="2">
        <f t="shared" si="29"/>
        <v>158</v>
      </c>
      <c r="L100" s="2">
        <f t="shared" si="28"/>
        <v>0</v>
      </c>
      <c r="M100" s="2">
        <f t="shared" si="30"/>
        <v>158</v>
      </c>
      <c r="N100" s="2">
        <v>158</v>
      </c>
      <c r="O100" s="2"/>
      <c r="P100" s="2">
        <f t="shared" si="27"/>
        <v>158</v>
      </c>
      <c r="Q100" s="30">
        <f t="shared" si="24"/>
        <v>100</v>
      </c>
    </row>
    <row r="101" spans="1:17" x14ac:dyDescent="0.2">
      <c r="A101" s="5"/>
      <c r="B101" s="11" t="s">
        <v>92</v>
      </c>
      <c r="C101" s="12"/>
      <c r="D101" s="12"/>
      <c r="E101" s="2"/>
      <c r="F101" s="12"/>
      <c r="G101" s="12">
        <v>6000</v>
      </c>
      <c r="H101" s="2">
        <f t="shared" si="26"/>
        <v>6000</v>
      </c>
      <c r="I101" s="2"/>
      <c r="J101" s="2"/>
      <c r="K101" s="2">
        <f t="shared" si="29"/>
        <v>0</v>
      </c>
      <c r="L101" s="2">
        <f t="shared" si="28"/>
        <v>6000</v>
      </c>
      <c r="M101" s="2">
        <f t="shared" si="30"/>
        <v>6000</v>
      </c>
      <c r="N101" s="2"/>
      <c r="O101" s="2">
        <v>6000</v>
      </c>
      <c r="P101" s="2">
        <f t="shared" si="27"/>
        <v>6000</v>
      </c>
      <c r="Q101" s="30">
        <f t="shared" si="24"/>
        <v>100</v>
      </c>
    </row>
    <row r="102" spans="1:17" x14ac:dyDescent="0.2">
      <c r="A102" s="4"/>
      <c r="B102" s="4" t="s">
        <v>93</v>
      </c>
      <c r="C102" s="25"/>
      <c r="D102" s="12"/>
      <c r="E102" s="2"/>
      <c r="F102" s="12">
        <v>42</v>
      </c>
      <c r="G102" s="12"/>
      <c r="H102" s="2">
        <f t="shared" si="26"/>
        <v>42</v>
      </c>
      <c r="I102" s="2"/>
      <c r="J102" s="2"/>
      <c r="K102" s="2">
        <f t="shared" si="29"/>
        <v>42</v>
      </c>
      <c r="L102" s="2">
        <f t="shared" si="28"/>
        <v>0</v>
      </c>
      <c r="M102" s="2">
        <f t="shared" si="30"/>
        <v>42</v>
      </c>
      <c r="N102" s="2">
        <v>41</v>
      </c>
      <c r="O102" s="2"/>
      <c r="P102" s="2">
        <f t="shared" si="27"/>
        <v>41</v>
      </c>
      <c r="Q102" s="30">
        <f t="shared" si="24"/>
        <v>97.61904761904762</v>
      </c>
    </row>
    <row r="103" spans="1:17" x14ac:dyDescent="0.2">
      <c r="A103" s="4"/>
      <c r="B103" s="4" t="s">
        <v>100</v>
      </c>
      <c r="C103" s="25"/>
      <c r="D103" s="12"/>
      <c r="E103" s="2"/>
      <c r="F103" s="12"/>
      <c r="G103" s="12"/>
      <c r="H103" s="2"/>
      <c r="I103" s="2"/>
      <c r="J103" s="2">
        <f>3325+1020</f>
        <v>4345</v>
      </c>
      <c r="K103" s="2">
        <f t="shared" si="29"/>
        <v>0</v>
      </c>
      <c r="L103" s="2">
        <f>SUM(G103,J103)</f>
        <v>4345</v>
      </c>
      <c r="M103" s="2">
        <f>SUM(K103:L103)</f>
        <v>4345</v>
      </c>
      <c r="N103" s="2"/>
      <c r="O103" s="2">
        <v>4345</v>
      </c>
      <c r="P103" s="2">
        <f t="shared" si="27"/>
        <v>4345</v>
      </c>
      <c r="Q103" s="30">
        <f t="shared" si="24"/>
        <v>100</v>
      </c>
    </row>
    <row r="104" spans="1:17" x14ac:dyDescent="0.2">
      <c r="A104" s="4"/>
      <c r="B104" s="4"/>
      <c r="C104" s="25"/>
      <c r="D104" s="12"/>
      <c r="E104" s="2"/>
      <c r="F104" s="12"/>
      <c r="G104" s="12"/>
      <c r="H104" s="2"/>
      <c r="I104" s="2"/>
      <c r="J104" s="2"/>
      <c r="K104" s="2"/>
      <c r="L104" s="2"/>
      <c r="M104" s="2"/>
      <c r="N104" s="2"/>
      <c r="O104" s="2"/>
      <c r="P104" s="2"/>
      <c r="Q104" s="30"/>
    </row>
    <row r="105" spans="1:17" x14ac:dyDescent="0.2">
      <c r="A105" s="4"/>
      <c r="B105" s="17" t="s">
        <v>30</v>
      </c>
      <c r="C105" s="25"/>
      <c r="D105" s="12"/>
      <c r="E105" s="2"/>
      <c r="F105" s="12"/>
      <c r="G105" s="12">
        <v>4460</v>
      </c>
      <c r="H105" s="2">
        <f>SUM(F105:G105)</f>
        <v>4460</v>
      </c>
      <c r="I105" s="2"/>
      <c r="J105" s="2">
        <v>1150</v>
      </c>
      <c r="K105" s="2">
        <f t="shared" si="29"/>
        <v>0</v>
      </c>
      <c r="L105" s="2">
        <f>SUM(G105,J105)</f>
        <v>5610</v>
      </c>
      <c r="M105" s="2">
        <f t="shared" si="30"/>
        <v>5610</v>
      </c>
      <c r="N105" s="2"/>
      <c r="O105" s="2">
        <v>5610</v>
      </c>
      <c r="P105" s="2">
        <f t="shared" si="27"/>
        <v>5610</v>
      </c>
      <c r="Q105" s="30">
        <f t="shared" si="24"/>
        <v>100</v>
      </c>
    </row>
    <row r="106" spans="1:17" x14ac:dyDescent="0.2">
      <c r="A106" s="5"/>
      <c r="B106" s="11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30"/>
    </row>
    <row r="107" spans="1:17" x14ac:dyDescent="0.2">
      <c r="A107" s="5" t="s">
        <v>45</v>
      </c>
      <c r="B107" s="17" t="s">
        <v>32</v>
      </c>
      <c r="C107" s="3">
        <f>SUM(C108:C110)</f>
        <v>1150978</v>
      </c>
      <c r="D107" s="3">
        <f t="shared" ref="D107:P107" si="31">SUM(D108:D110)</f>
        <v>0</v>
      </c>
      <c r="E107" s="3">
        <f t="shared" si="31"/>
        <v>1150978</v>
      </c>
      <c r="F107" s="3">
        <f t="shared" si="31"/>
        <v>1177546</v>
      </c>
      <c r="G107" s="3">
        <f t="shared" si="31"/>
        <v>0</v>
      </c>
      <c r="H107" s="3">
        <f t="shared" si="31"/>
        <v>1177546</v>
      </c>
      <c r="I107" s="3">
        <f t="shared" si="31"/>
        <v>1341</v>
      </c>
      <c r="J107" s="3">
        <f t="shared" si="31"/>
        <v>0</v>
      </c>
      <c r="K107" s="3">
        <f t="shared" si="31"/>
        <v>1178887</v>
      </c>
      <c r="L107" s="3">
        <f t="shared" si="31"/>
        <v>0</v>
      </c>
      <c r="M107" s="3">
        <f t="shared" si="31"/>
        <v>1178887</v>
      </c>
      <c r="N107" s="3">
        <f t="shared" si="31"/>
        <v>1178887</v>
      </c>
      <c r="O107" s="3">
        <f t="shared" si="31"/>
        <v>0</v>
      </c>
      <c r="P107" s="3">
        <f t="shared" si="31"/>
        <v>1178887</v>
      </c>
      <c r="Q107" s="30">
        <f t="shared" si="24"/>
        <v>100</v>
      </c>
    </row>
    <row r="108" spans="1:17" x14ac:dyDescent="0.2">
      <c r="A108" s="5"/>
      <c r="B108" s="11" t="s">
        <v>63</v>
      </c>
      <c r="C108" s="12">
        <v>1150978</v>
      </c>
      <c r="D108" s="2"/>
      <c r="E108" s="2">
        <f>SUM(C108:D108)</f>
        <v>1150978</v>
      </c>
      <c r="F108" s="12">
        <v>1150978</v>
      </c>
      <c r="G108" s="2"/>
      <c r="H108" s="2">
        <f>SUM(F108:G108)</f>
        <v>1150978</v>
      </c>
      <c r="I108" s="2"/>
      <c r="J108" s="2"/>
      <c r="K108" s="2">
        <f t="shared" ref="K108:L110" si="32">SUM(F108,I108)</f>
        <v>1150978</v>
      </c>
      <c r="L108" s="2">
        <f t="shared" si="32"/>
        <v>0</v>
      </c>
      <c r="M108" s="2">
        <f>SUM(K108:L108)</f>
        <v>1150978</v>
      </c>
      <c r="N108" s="2">
        <v>1150978</v>
      </c>
      <c r="O108" s="2"/>
      <c r="P108" s="2">
        <f>+N108+O108</f>
        <v>1150978</v>
      </c>
      <c r="Q108" s="30">
        <f t="shared" si="24"/>
        <v>100</v>
      </c>
    </row>
    <row r="109" spans="1:17" x14ac:dyDescent="0.2">
      <c r="A109" s="5"/>
      <c r="B109" s="11" t="s">
        <v>74</v>
      </c>
      <c r="C109" s="12"/>
      <c r="D109" s="2"/>
      <c r="E109" s="2"/>
      <c r="F109" s="12">
        <v>16663</v>
      </c>
      <c r="G109" s="2"/>
      <c r="H109" s="2">
        <f>SUM(F109:G109)</f>
        <v>16663</v>
      </c>
      <c r="I109" s="2"/>
      <c r="J109" s="2"/>
      <c r="K109" s="2">
        <f t="shared" si="32"/>
        <v>16663</v>
      </c>
      <c r="L109" s="2">
        <f t="shared" si="32"/>
        <v>0</v>
      </c>
      <c r="M109" s="2">
        <f>SUM(K109:L109)</f>
        <v>16663</v>
      </c>
      <c r="N109" s="2">
        <v>16663</v>
      </c>
      <c r="O109" s="2"/>
      <c r="P109" s="2">
        <f>+N109+O109</f>
        <v>16663</v>
      </c>
      <c r="Q109" s="30">
        <f t="shared" si="24"/>
        <v>100</v>
      </c>
    </row>
    <row r="110" spans="1:17" x14ac:dyDescent="0.2">
      <c r="A110" s="5"/>
      <c r="B110" s="11" t="s">
        <v>75</v>
      </c>
      <c r="C110" s="12"/>
      <c r="D110" s="2"/>
      <c r="E110" s="2"/>
      <c r="F110" s="12">
        <v>9905</v>
      </c>
      <c r="G110" s="2"/>
      <c r="H110" s="2">
        <f>SUM(F110:G110)</f>
        <v>9905</v>
      </c>
      <c r="I110" s="2">
        <v>1341</v>
      </c>
      <c r="J110" s="2"/>
      <c r="K110" s="2">
        <f t="shared" si="32"/>
        <v>11246</v>
      </c>
      <c r="L110" s="2">
        <f t="shared" si="32"/>
        <v>0</v>
      </c>
      <c r="M110" s="2">
        <f>SUM(K110:L110)</f>
        <v>11246</v>
      </c>
      <c r="N110" s="2">
        <f>9905+1341</f>
        <v>11246</v>
      </c>
      <c r="O110" s="2"/>
      <c r="P110" s="2">
        <f>+N110+O110</f>
        <v>11246</v>
      </c>
      <c r="Q110" s="30">
        <f t="shared" si="24"/>
        <v>100</v>
      </c>
    </row>
    <row r="111" spans="1:17" x14ac:dyDescent="0.2">
      <c r="A111" s="5"/>
      <c r="B111" s="11"/>
      <c r="C111" s="12"/>
      <c r="D111" s="2"/>
      <c r="E111" s="2"/>
      <c r="F111" s="12"/>
      <c r="G111" s="2"/>
      <c r="H111" s="2"/>
      <c r="I111" s="12"/>
      <c r="J111" s="12"/>
      <c r="K111" s="2"/>
      <c r="L111" s="2"/>
      <c r="M111" s="2"/>
      <c r="N111" s="2"/>
      <c r="O111" s="2"/>
      <c r="P111" s="2"/>
      <c r="Q111" s="30"/>
    </row>
    <row r="112" spans="1:17" x14ac:dyDescent="0.2">
      <c r="A112" s="4"/>
      <c r="B112" s="17" t="s">
        <v>2</v>
      </c>
      <c r="C112" s="6">
        <f t="shared" ref="C112:P112" si="33">SUM(C7,C10,C14,C86,C107)</f>
        <v>2893920</v>
      </c>
      <c r="D112" s="6">
        <f t="shared" si="33"/>
        <v>1388901</v>
      </c>
      <c r="E112" s="6">
        <f t="shared" si="33"/>
        <v>4282821</v>
      </c>
      <c r="F112" s="6">
        <f t="shared" si="33"/>
        <v>3184525</v>
      </c>
      <c r="G112" s="6">
        <f t="shared" si="33"/>
        <v>1863278</v>
      </c>
      <c r="H112" s="6">
        <f t="shared" si="33"/>
        <v>5047803</v>
      </c>
      <c r="I112" s="6">
        <f t="shared" si="33"/>
        <v>-60056</v>
      </c>
      <c r="J112" s="6">
        <f t="shared" si="33"/>
        <v>-78387</v>
      </c>
      <c r="K112" s="6">
        <f t="shared" si="33"/>
        <v>3124469</v>
      </c>
      <c r="L112" s="6">
        <f t="shared" si="33"/>
        <v>1784891</v>
      </c>
      <c r="M112" s="6">
        <f t="shared" si="33"/>
        <v>4909360</v>
      </c>
      <c r="N112" s="6">
        <f t="shared" si="33"/>
        <v>3104890</v>
      </c>
      <c r="O112" s="6">
        <f t="shared" si="33"/>
        <v>1772055</v>
      </c>
      <c r="P112" s="6">
        <f t="shared" si="33"/>
        <v>4876945</v>
      </c>
      <c r="Q112" s="30">
        <f t="shared" si="24"/>
        <v>99.339730636987312</v>
      </c>
    </row>
    <row r="113" spans="8:16" x14ac:dyDescent="0.2">
      <c r="H113" s="28">
        <f>SUM(F112:G112)</f>
        <v>5047803</v>
      </c>
      <c r="M113" s="28">
        <f>SUM(K112:L112)</f>
        <v>4909360</v>
      </c>
      <c r="P113" s="28">
        <f>SUM(N112:O112)</f>
        <v>4876945</v>
      </c>
    </row>
    <row r="114" spans="8:16" x14ac:dyDescent="0.2">
      <c r="J114" s="18"/>
    </row>
  </sheetData>
  <mergeCells count="44">
    <mergeCell ref="K82:M82"/>
    <mergeCell ref="F83:F84"/>
    <mergeCell ref="G83:G84"/>
    <mergeCell ref="Q4:Q6"/>
    <mergeCell ref="N82:P82"/>
    <mergeCell ref="N83:N84"/>
    <mergeCell ref="O83:O84"/>
    <mergeCell ref="P83:P84"/>
    <mergeCell ref="Q83:Q84"/>
    <mergeCell ref="N4:P4"/>
    <mergeCell ref="N5:N6"/>
    <mergeCell ref="O5:O6"/>
    <mergeCell ref="P5:P6"/>
    <mergeCell ref="M5:M6"/>
    <mergeCell ref="F4:H4"/>
    <mergeCell ref="I4:J4"/>
    <mergeCell ref="C1:E1"/>
    <mergeCell ref="M83:M84"/>
    <mergeCell ref="A82:A84"/>
    <mergeCell ref="B82:B84"/>
    <mergeCell ref="C82:C84"/>
    <mergeCell ref="D82:D84"/>
    <mergeCell ref="E82:E84"/>
    <mergeCell ref="F82:H82"/>
    <mergeCell ref="H83:H84"/>
    <mergeCell ref="I83:I84"/>
    <mergeCell ref="J83:J84"/>
    <mergeCell ref="K83:K84"/>
    <mergeCell ref="L83:L84"/>
    <mergeCell ref="A2:P2"/>
    <mergeCell ref="I82:J82"/>
    <mergeCell ref="A4:A6"/>
    <mergeCell ref="C4:C6"/>
    <mergeCell ref="E4:E6"/>
    <mergeCell ref="D4:D6"/>
    <mergeCell ref="B4:B6"/>
    <mergeCell ref="K4:M4"/>
    <mergeCell ref="F5:F6"/>
    <mergeCell ref="G5:G6"/>
    <mergeCell ref="H5:H6"/>
    <mergeCell ref="I5:I6"/>
    <mergeCell ref="J5:J6"/>
    <mergeCell ref="K5:K6"/>
    <mergeCell ref="L5:L6"/>
  </mergeCells>
  <phoneticPr fontId="0" type="noConversion"/>
  <printOptions horizontalCentered="1"/>
  <pageMargins left="0.19685039370078741" right="0.19685039370078741" top="0.78740157480314965" bottom="0.78740157480314965" header="0.11811023622047245" footer="0.11811023622047245"/>
  <pageSetup paperSize="8" scale="70" fitToHeight="0" orientation="landscape" useFirstPageNumber="1" r:id="rId1"/>
  <headerFooter alignWithMargins="0">
    <oddFooter xml:space="preserve">&amp;R
</oddFooter>
  </headerFooter>
  <rowBreaks count="1" manualBreakCount="1">
    <brk id="81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8749999999999998" right="0.78749999999999998" top="0.78749999999999998" bottom="0.78749999999999998" header="9.8611111111111122E-2" footer="9.8611111111111122E-2"/>
  <pageSetup paperSize="9" firstPageNumber="0" fitToHeight="0" orientation="portrait" horizontalDpi="300" verticalDpi="300" r:id="rId1"/>
  <headerFooter alignWithMargins="0"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Munkalap1</vt:lpstr>
      <vt:lpstr>Munkalap2</vt:lpstr>
      <vt:lpstr>Munkalap3</vt:lpstr>
      <vt:lpstr>Munkalap1!Nyomtatási_terület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Boráros Barbara</cp:lastModifiedBy>
  <cp:lastPrinted>2024-05-24T07:41:00Z</cp:lastPrinted>
  <dcterms:created xsi:type="dcterms:W3CDTF">2016-01-15T07:20:01Z</dcterms:created>
  <dcterms:modified xsi:type="dcterms:W3CDTF">2024-05-24T07:41:55Z</dcterms:modified>
</cp:coreProperties>
</file>