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8C25EE05-6F2F-4216-8394-E9479847F03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94" i="1" l="1"/>
  <c r="O93" i="1"/>
  <c r="O92" i="1" s="1"/>
  <c r="M92" i="1"/>
  <c r="N92" i="1"/>
  <c r="M64" i="1"/>
  <c r="M90" i="1" s="1"/>
  <c r="N64" i="1"/>
  <c r="N90" i="1" s="1"/>
  <c r="N95" i="1" s="1"/>
  <c r="M43" i="1"/>
  <c r="N43" i="1"/>
  <c r="M36" i="1"/>
  <c r="N36" i="1"/>
  <c r="M23" i="1"/>
  <c r="N23" i="1"/>
  <c r="M11" i="1"/>
  <c r="N11" i="1"/>
  <c r="M7" i="1"/>
  <c r="N7" i="1"/>
  <c r="O57" i="1"/>
  <c r="O58" i="1"/>
  <c r="O59" i="1"/>
  <c r="O60" i="1"/>
  <c r="O61" i="1"/>
  <c r="O62" i="1"/>
  <c r="O63" i="1"/>
  <c r="O65" i="1"/>
  <c r="O66" i="1"/>
  <c r="O67" i="1"/>
  <c r="O68" i="1"/>
  <c r="O69" i="1"/>
  <c r="O70" i="1"/>
  <c r="O75" i="1"/>
  <c r="O76" i="1"/>
  <c r="O77" i="1"/>
  <c r="O56" i="1"/>
  <c r="O8" i="1"/>
  <c r="O9" i="1"/>
  <c r="O12" i="1"/>
  <c r="O13" i="1"/>
  <c r="O14" i="1"/>
  <c r="O15" i="1"/>
  <c r="O16" i="1"/>
  <c r="O17" i="1"/>
  <c r="O18" i="1"/>
  <c r="O19" i="1"/>
  <c r="O20" i="1"/>
  <c r="O21" i="1"/>
  <c r="O24" i="1"/>
  <c r="O25" i="1"/>
  <c r="O26" i="1"/>
  <c r="O27" i="1"/>
  <c r="O28" i="1"/>
  <c r="O29" i="1"/>
  <c r="O30" i="1"/>
  <c r="O31" i="1"/>
  <c r="O32" i="1"/>
  <c r="O33" i="1"/>
  <c r="O34" i="1"/>
  <c r="O35" i="1"/>
  <c r="O37" i="1"/>
  <c r="O38" i="1"/>
  <c r="O39" i="1"/>
  <c r="O40" i="1"/>
  <c r="O44" i="1"/>
  <c r="O45" i="1"/>
  <c r="O46" i="1"/>
  <c r="P9" i="1" l="1"/>
  <c r="M95" i="1"/>
  <c r="O36" i="1"/>
  <c r="O64" i="1"/>
  <c r="O43" i="1"/>
  <c r="O23" i="1"/>
  <c r="N41" i="1"/>
  <c r="N47" i="1" s="1"/>
  <c r="M41" i="1"/>
  <c r="M47" i="1" s="1"/>
  <c r="O11" i="1"/>
  <c r="O7" i="1"/>
  <c r="D69" i="1"/>
  <c r="D70" i="1"/>
  <c r="G70" i="1"/>
  <c r="F92" i="1"/>
  <c r="E92" i="1"/>
  <c r="F75" i="1"/>
  <c r="E75" i="1"/>
  <c r="F64" i="1"/>
  <c r="F90" i="1" s="1"/>
  <c r="F95" i="1" s="1"/>
  <c r="E64" i="1"/>
  <c r="E90" i="1"/>
  <c r="E95" i="1" s="1"/>
  <c r="F43" i="1"/>
  <c r="E43" i="1"/>
  <c r="F36" i="1"/>
  <c r="E36" i="1"/>
  <c r="F23" i="1"/>
  <c r="E23" i="1"/>
  <c r="F11" i="1"/>
  <c r="E11" i="1"/>
  <c r="F7" i="1"/>
  <c r="E7" i="1"/>
  <c r="E41" i="1"/>
  <c r="E47" i="1" s="1"/>
  <c r="K46" i="1"/>
  <c r="D45" i="1"/>
  <c r="D46" i="1"/>
  <c r="D43" i="1" s="1"/>
  <c r="K70" i="1"/>
  <c r="J70" i="1"/>
  <c r="L70" i="1"/>
  <c r="C64" i="1"/>
  <c r="C90" i="1" s="1"/>
  <c r="C95" i="1" s="1"/>
  <c r="H64" i="1"/>
  <c r="I64" i="1"/>
  <c r="I90" i="1" s="1"/>
  <c r="I95" i="1" s="1"/>
  <c r="B64" i="1"/>
  <c r="B90" i="1" s="1"/>
  <c r="B95" i="1" s="1"/>
  <c r="J60" i="1"/>
  <c r="C92" i="1"/>
  <c r="H92" i="1"/>
  <c r="I92" i="1"/>
  <c r="C75" i="1"/>
  <c r="H75" i="1"/>
  <c r="I75" i="1"/>
  <c r="G94" i="1"/>
  <c r="G92" i="1"/>
  <c r="G93" i="1"/>
  <c r="G77" i="1"/>
  <c r="G76" i="1"/>
  <c r="G75" i="1"/>
  <c r="G66" i="1"/>
  <c r="G67" i="1"/>
  <c r="G68" i="1"/>
  <c r="G69" i="1"/>
  <c r="G65" i="1"/>
  <c r="G64" i="1" s="1"/>
  <c r="G62" i="1"/>
  <c r="G60" i="1"/>
  <c r="G58" i="1"/>
  <c r="G56" i="1"/>
  <c r="D77" i="1"/>
  <c r="D76" i="1"/>
  <c r="D75" i="1" s="1"/>
  <c r="D66" i="1"/>
  <c r="D67" i="1"/>
  <c r="D64" i="1" s="1"/>
  <c r="D68" i="1"/>
  <c r="D65" i="1"/>
  <c r="D62" i="1"/>
  <c r="D60" i="1"/>
  <c r="D58" i="1"/>
  <c r="D90" i="1" s="1"/>
  <c r="D95" i="1" s="1"/>
  <c r="D56" i="1"/>
  <c r="G45" i="1"/>
  <c r="G44" i="1"/>
  <c r="G38" i="1"/>
  <c r="G36" i="1" s="1"/>
  <c r="G37" i="1"/>
  <c r="G25" i="1"/>
  <c r="G26" i="1"/>
  <c r="G27" i="1"/>
  <c r="G28" i="1"/>
  <c r="G29" i="1"/>
  <c r="G30" i="1"/>
  <c r="G31" i="1"/>
  <c r="G32" i="1"/>
  <c r="G33" i="1"/>
  <c r="G34" i="1"/>
  <c r="G24" i="1"/>
  <c r="G23" i="1" s="1"/>
  <c r="G13" i="1"/>
  <c r="G14" i="1"/>
  <c r="G15" i="1"/>
  <c r="G16" i="1"/>
  <c r="G17" i="1"/>
  <c r="G18" i="1"/>
  <c r="G19" i="1"/>
  <c r="G20" i="1"/>
  <c r="G21" i="1"/>
  <c r="G12" i="1"/>
  <c r="G11" i="1" s="1"/>
  <c r="G9" i="1"/>
  <c r="G7" i="1" s="1"/>
  <c r="G8" i="1"/>
  <c r="D44" i="1"/>
  <c r="D37" i="1"/>
  <c r="D36" i="1" s="1"/>
  <c r="D25" i="1"/>
  <c r="D26" i="1"/>
  <c r="D27" i="1"/>
  <c r="D28" i="1"/>
  <c r="D29" i="1"/>
  <c r="D30" i="1"/>
  <c r="D31" i="1"/>
  <c r="D32" i="1"/>
  <c r="D33" i="1"/>
  <c r="D34" i="1"/>
  <c r="D24" i="1"/>
  <c r="D13" i="1"/>
  <c r="D14" i="1"/>
  <c r="D15" i="1"/>
  <c r="D11" i="1" s="1"/>
  <c r="D16" i="1"/>
  <c r="D17" i="1"/>
  <c r="D18" i="1"/>
  <c r="D19" i="1"/>
  <c r="D20" i="1"/>
  <c r="D21" i="1"/>
  <c r="D12" i="1"/>
  <c r="D9" i="1"/>
  <c r="D8" i="1"/>
  <c r="D7" i="1" s="1"/>
  <c r="C43" i="1"/>
  <c r="H43" i="1"/>
  <c r="I43" i="1"/>
  <c r="C36" i="1"/>
  <c r="C41" i="1" s="1"/>
  <c r="C47" i="1" s="1"/>
  <c r="H36" i="1"/>
  <c r="I36" i="1"/>
  <c r="C23" i="1"/>
  <c r="H23" i="1"/>
  <c r="I23" i="1"/>
  <c r="C11" i="1"/>
  <c r="H11" i="1"/>
  <c r="I11" i="1"/>
  <c r="C7" i="1"/>
  <c r="H7" i="1"/>
  <c r="I7" i="1"/>
  <c r="I41" i="1" s="1"/>
  <c r="I47" i="1" s="1"/>
  <c r="J69" i="1"/>
  <c r="K69" i="1"/>
  <c r="K94" i="1"/>
  <c r="J94" i="1"/>
  <c r="L94" i="1" s="1"/>
  <c r="P94" i="1" s="1"/>
  <c r="K93" i="1"/>
  <c r="K92" i="1" s="1"/>
  <c r="J93" i="1"/>
  <c r="K77" i="1"/>
  <c r="L77" i="1" s="1"/>
  <c r="P77" i="1" s="1"/>
  <c r="K75" i="1"/>
  <c r="J77" i="1"/>
  <c r="K76" i="1"/>
  <c r="J76" i="1"/>
  <c r="L76" i="1" s="1"/>
  <c r="L75" i="1" s="1"/>
  <c r="P75" i="1" s="1"/>
  <c r="J75" i="1"/>
  <c r="K66" i="1"/>
  <c r="K67" i="1"/>
  <c r="K68" i="1"/>
  <c r="J66" i="1"/>
  <c r="J67" i="1"/>
  <c r="L67" i="1" s="1"/>
  <c r="J68" i="1"/>
  <c r="K65" i="1"/>
  <c r="J65" i="1"/>
  <c r="K62" i="1"/>
  <c r="J62" i="1"/>
  <c r="K60" i="1"/>
  <c r="L60" i="1" s="1"/>
  <c r="P60" i="1" s="1"/>
  <c r="K58" i="1"/>
  <c r="J58" i="1"/>
  <c r="K56" i="1"/>
  <c r="J56" i="1"/>
  <c r="K45" i="1"/>
  <c r="J45" i="1"/>
  <c r="K44" i="1"/>
  <c r="K43" i="1" s="1"/>
  <c r="J44" i="1"/>
  <c r="K38" i="1"/>
  <c r="J38" i="1"/>
  <c r="L38" i="1" s="1"/>
  <c r="K37" i="1"/>
  <c r="K36" i="1" s="1"/>
  <c r="J37" i="1"/>
  <c r="L37" i="1" s="1"/>
  <c r="K25" i="1"/>
  <c r="K26" i="1"/>
  <c r="K27" i="1"/>
  <c r="K28" i="1"/>
  <c r="K29" i="1"/>
  <c r="L29" i="1" s="1"/>
  <c r="P29" i="1" s="1"/>
  <c r="K30" i="1"/>
  <c r="K31" i="1"/>
  <c r="K32" i="1"/>
  <c r="K33" i="1"/>
  <c r="K34" i="1"/>
  <c r="J25" i="1"/>
  <c r="J26" i="1"/>
  <c r="J27" i="1"/>
  <c r="L27" i="1" s="1"/>
  <c r="P27" i="1" s="1"/>
  <c r="J28" i="1"/>
  <c r="J29" i="1"/>
  <c r="J30" i="1"/>
  <c r="L30" i="1" s="1"/>
  <c r="P30" i="1" s="1"/>
  <c r="J31" i="1"/>
  <c r="L31" i="1" s="1"/>
  <c r="P31" i="1" s="1"/>
  <c r="J32" i="1"/>
  <c r="J33" i="1"/>
  <c r="J34" i="1"/>
  <c r="L34" i="1" s="1"/>
  <c r="P34" i="1" s="1"/>
  <c r="K24" i="1"/>
  <c r="K23" i="1" s="1"/>
  <c r="J24" i="1"/>
  <c r="K13" i="1"/>
  <c r="K14" i="1"/>
  <c r="K15" i="1"/>
  <c r="K16" i="1"/>
  <c r="K17" i="1"/>
  <c r="K18" i="1"/>
  <c r="K19" i="1"/>
  <c r="K20" i="1"/>
  <c r="K21" i="1"/>
  <c r="K12" i="1"/>
  <c r="K11" i="1" s="1"/>
  <c r="J13" i="1"/>
  <c r="J14" i="1"/>
  <c r="J15" i="1"/>
  <c r="L15" i="1" s="1"/>
  <c r="P15" i="1" s="1"/>
  <c r="J16" i="1"/>
  <c r="L16" i="1" s="1"/>
  <c r="P16" i="1" s="1"/>
  <c r="J17" i="1"/>
  <c r="L17" i="1"/>
  <c r="P17" i="1" s="1"/>
  <c r="J18" i="1"/>
  <c r="L18" i="1" s="1"/>
  <c r="P18" i="1" s="1"/>
  <c r="J19" i="1"/>
  <c r="J20" i="1"/>
  <c r="L20" i="1" s="1"/>
  <c r="P20" i="1" s="1"/>
  <c r="J21" i="1"/>
  <c r="L21" i="1" s="1"/>
  <c r="P21" i="1" s="1"/>
  <c r="J12" i="1"/>
  <c r="L12" i="1" s="1"/>
  <c r="P12" i="1" s="1"/>
  <c r="K9" i="1"/>
  <c r="K8" i="1"/>
  <c r="K7" i="1" s="1"/>
  <c r="K41" i="1" s="1"/>
  <c r="K47" i="1" s="1"/>
  <c r="J9" i="1"/>
  <c r="L9" i="1"/>
  <c r="J8" i="1"/>
  <c r="L8" i="1" s="1"/>
  <c r="P8" i="1" s="1"/>
  <c r="D93" i="1"/>
  <c r="D94" i="1"/>
  <c r="B92" i="1"/>
  <c r="B43" i="1"/>
  <c r="B36" i="1"/>
  <c r="B23" i="1"/>
  <c r="B11" i="1"/>
  <c r="B7" i="1"/>
  <c r="B41" i="1" s="1"/>
  <c r="B47" i="1" s="1"/>
  <c r="B75" i="1"/>
  <c r="G46" i="1"/>
  <c r="J46" i="1"/>
  <c r="J43" i="1" s="1"/>
  <c r="L46" i="1"/>
  <c r="P46" i="1" s="1"/>
  <c r="L14" i="1"/>
  <c r="L19" i="1"/>
  <c r="H90" i="1"/>
  <c r="D92" i="1"/>
  <c r="F41" i="1"/>
  <c r="F47" i="1" s="1"/>
  <c r="D23" i="1"/>
  <c r="G43" i="1"/>
  <c r="L66" i="1"/>
  <c r="P66" i="1" s="1"/>
  <c r="G41" i="1" l="1"/>
  <c r="G47" i="1" s="1"/>
  <c r="D41" i="1"/>
  <c r="D47" i="1" s="1"/>
  <c r="G90" i="1"/>
  <c r="G95" i="1" s="1"/>
  <c r="P7" i="1"/>
  <c r="L26" i="1"/>
  <c r="P26" i="1" s="1"/>
  <c r="L36" i="1"/>
  <c r="P36" i="1" s="1"/>
  <c r="L32" i="1"/>
  <c r="P32" i="1" s="1"/>
  <c r="L25" i="1"/>
  <c r="P25" i="1" s="1"/>
  <c r="L45" i="1"/>
  <c r="L62" i="1"/>
  <c r="P62" i="1" s="1"/>
  <c r="L93" i="1"/>
  <c r="P93" i="1" s="1"/>
  <c r="O90" i="1"/>
  <c r="L33" i="1"/>
  <c r="P33" i="1" s="1"/>
  <c r="L56" i="1"/>
  <c r="P56" i="1" s="1"/>
  <c r="K64" i="1"/>
  <c r="L44" i="1"/>
  <c r="P44" i="1" s="1"/>
  <c r="J36" i="1"/>
  <c r="L13" i="1"/>
  <c r="P13" i="1" s="1"/>
  <c r="L28" i="1"/>
  <c r="P28" i="1" s="1"/>
  <c r="L69" i="1"/>
  <c r="P69" i="1" s="1"/>
  <c r="P38" i="1"/>
  <c r="O41" i="1"/>
  <c r="H95" i="1"/>
  <c r="L92" i="1"/>
  <c r="P92" i="1" s="1"/>
  <c r="J92" i="1"/>
  <c r="L68" i="1"/>
  <c r="P68" i="1" s="1"/>
  <c r="K90" i="1"/>
  <c r="K95" i="1" s="1"/>
  <c r="J64" i="1"/>
  <c r="L65" i="1"/>
  <c r="J90" i="1"/>
  <c r="L58" i="1"/>
  <c r="P58" i="1" s="1"/>
  <c r="J23" i="1"/>
  <c r="L24" i="1"/>
  <c r="H41" i="1"/>
  <c r="H47" i="1" s="1"/>
  <c r="L11" i="1"/>
  <c r="P11" i="1" s="1"/>
  <c r="J11" i="1"/>
  <c r="L7" i="1"/>
  <c r="J7" i="1"/>
  <c r="O47" i="1" l="1"/>
  <c r="L43" i="1"/>
  <c r="P43" i="1" s="1"/>
  <c r="P45" i="1"/>
  <c r="O95" i="1"/>
  <c r="L23" i="1"/>
  <c r="P23" i="1" s="1"/>
  <c r="P24" i="1"/>
  <c r="L64" i="1"/>
  <c r="P65" i="1"/>
  <c r="L41" i="1"/>
  <c r="L47" i="1" s="1"/>
  <c r="J41" i="1"/>
  <c r="J47" i="1" s="1"/>
  <c r="J95" i="1"/>
  <c r="P41" i="1" l="1"/>
  <c r="L90" i="1"/>
  <c r="P64" i="1"/>
  <c r="O97" i="1"/>
  <c r="P47" i="1"/>
  <c r="L95" i="1" l="1"/>
  <c r="P90" i="1"/>
  <c r="L97" i="1" l="1"/>
  <c r="P95" i="1"/>
</calcChain>
</file>

<file path=xl/sharedStrings.xml><?xml version="1.0" encoding="utf-8"?>
<sst xmlns="http://schemas.openxmlformats.org/spreadsheetml/2006/main" count="98" uniqueCount="69">
  <si>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</si>
  <si>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</si>
  <si>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</si>
  <si>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</si>
  <si>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</si>
  <si>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</si>
  <si>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</si>
  <si>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</si>
  <si>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</si>
  <si>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</si>
  <si>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</si>
  <si>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</si>
  <si>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</si>
  <si>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</si>
  <si>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</si>
  <si>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</si>
  <si>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</si>
  <si>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</si>
  <si>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</si>
  <si>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</si>
  <si>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</si>
  <si>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</si>
  <si>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</si>
  <si>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</si>
  <si>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</si>
  <si>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</si>
  <si>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</si>
  <si>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</si>
  <si>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</si>
  <si>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</si>
  <si>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</si>
  <si>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</si>
  <si>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</si>
  <si>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</si>
  <si>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</si>
  <si>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</si>
  <si>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</si>
  <si>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</si>
  <si>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</si>
  <si>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</si>
  <si>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</si>
  <si>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</si>
  <si>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</si>
  <si>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</si>
  <si>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</si>
  <si>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</si>
  <si>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</si>
  <si>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</si>
  <si>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Javasolt módosítás</t>
  </si>
  <si>
    <t>Összesen</t>
  </si>
  <si>
    <t>Egyéb közhatalmi bevételek</t>
  </si>
  <si>
    <t>Elvonások és befizetések</t>
  </si>
  <si>
    <t>Államháztartáson belüli megelőlegzések visszafizetése</t>
  </si>
  <si>
    <t>Egyéb működési célú átvett pénzeszközök</t>
  </si>
  <si>
    <t>Magánszemélyek kommunális adója</t>
  </si>
  <si>
    <t>Biztosító által fizetett kártérítés</t>
  </si>
  <si>
    <t>Államháztartáson belüli megelőlegzések</t>
  </si>
  <si>
    <t>Műk. célú garancia és kezességváll-ból szárm. kifiz áht-n kívülre</t>
  </si>
  <si>
    <t>Működési célú visszatérítendő támogatások áht-n kívülre</t>
  </si>
  <si>
    <t>Likviditási célú hitelek, kölcsönök felvétele püi vállalkozástól</t>
  </si>
  <si>
    <t>Likviditási lejáratú hitelek, kölcsönök törlesztése pü-i vállalkozásnak</t>
  </si>
  <si>
    <t>Egyéb pénzügyi műveletek bevételei</t>
  </si>
  <si>
    <t>Működési célú visszatérítendő kölcsönök áht-n kívülre</t>
  </si>
  <si>
    <t>1/2023.(I.27.) önk.rendelet eredeti ei.</t>
  </si>
  <si>
    <t>16/2023.(X.12.) önk rendelet módosított ei</t>
  </si>
  <si>
    <r>
      <t>Komárom Város</t>
    </r>
    <r>
      <rPr>
        <u/>
        <sz val="10"/>
        <rFont val="Arial CE"/>
        <charset val="238"/>
      </rPr>
      <t xml:space="preserve"> </t>
    </r>
    <r>
      <rPr>
        <u/>
        <sz val="12"/>
        <rFont val="Arial CE"/>
        <charset val="238"/>
      </rPr>
      <t>2023. évi  működési célú</t>
    </r>
    <r>
      <rPr>
        <u/>
        <sz val="10"/>
        <rFont val="Arial CE"/>
        <charset val="238"/>
      </rPr>
      <t xml:space="preserve"> </t>
    </r>
    <r>
      <rPr>
        <sz val="10"/>
        <rFont val="Arial CE"/>
        <charset val="238"/>
      </rPr>
      <t>bevételei és kiadásai</t>
    </r>
  </si>
  <si>
    <t>Teljesítésítés%-a</t>
  </si>
  <si>
    <t>Teljesítés</t>
  </si>
  <si>
    <t>3/2024. (V.24.) önk rendelet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</si>
</sst>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u/>
      <sz val="10"/>
      <name val="Arial CE"/>
      <charset val="238"/>
    </font>
    <font>
      <u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/>
    <xf numFmtId="0" fontId="7" fillId="0" borderId="2" xfId="0" applyFont="1" applyBorder="1"/>
    <xf numFmtId="3" fontId="7" fillId="0" borderId="2" xfId="0" applyNumberFormat="1" applyFont="1" applyBorder="1"/>
    <xf numFmtId="3" fontId="7" fillId="0" borderId="3" xfId="0" applyNumberFormat="1" applyFont="1" applyBorder="1"/>
    <xf numFmtId="0" fontId="8" fillId="0" borderId="4" xfId="0" applyFont="1" applyBorder="1"/>
    <xf numFmtId="3" fontId="8" fillId="0" borderId="4" xfId="0" applyNumberFormat="1" applyFont="1" applyBorder="1"/>
    <xf numFmtId="3" fontId="8" fillId="0" borderId="0" xfId="0" applyNumberFormat="1" applyFont="1"/>
    <xf numFmtId="3" fontId="8" fillId="0" borderId="5" xfId="0" applyNumberFormat="1" applyFont="1" applyBorder="1"/>
    <xf numFmtId="0" fontId="8" fillId="0" borderId="6" xfId="0" applyFont="1" applyBorder="1"/>
    <xf numFmtId="0" fontId="1" fillId="0" borderId="4" xfId="0" applyFont="1" applyBorder="1"/>
    <xf numFmtId="0" fontId="1" fillId="0" borderId="6" xfId="0" applyFont="1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0" xfId="0" applyNumberFormat="1" applyFont="1"/>
    <xf numFmtId="3" fontId="7" fillId="0" borderId="6" xfId="0" applyNumberFormat="1" applyFont="1" applyBorder="1"/>
    <xf numFmtId="0" fontId="8" fillId="0" borderId="0" xfId="0" applyFont="1"/>
    <xf numFmtId="0" fontId="8" fillId="0" borderId="1" xfId="0" applyFont="1" applyBorder="1"/>
    <xf numFmtId="0" fontId="1" fillId="0" borderId="7" xfId="0" applyFont="1" applyBorder="1"/>
    <xf numFmtId="3" fontId="7" fillId="0" borderId="8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0" xfId="0" applyNumberFormat="1" applyFont="1" applyAlignment="1">
      <alignment horizontal="right" vertical="center" wrapText="1"/>
    </xf>
    <xf numFmtId="3" fontId="1" fillId="0" borderId="4" xfId="0" applyNumberFormat="1" applyFont="1" applyBorder="1"/>
    <xf numFmtId="3" fontId="7" fillId="0" borderId="5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7" fillId="0" borderId="8" xfId="0" applyFont="1" applyBorder="1" applyAlignment="1">
      <alignment vertical="center" wrapText="1"/>
    </xf>
    <xf numFmtId="3" fontId="7" fillId="0" borderId="10" xfId="0" applyNumberFormat="1" applyFont="1" applyBorder="1" applyAlignment="1">
      <alignment vertical="center" wrapText="1"/>
    </xf>
    <xf numFmtId="3" fontId="7" fillId="0" borderId="8" xfId="0" applyNumberFormat="1" applyFont="1" applyBorder="1" applyAlignment="1">
      <alignment vertical="center" wrapText="1"/>
    </xf>
    <xf numFmtId="0" fontId="7" fillId="0" borderId="6" xfId="0" applyFont="1" applyBorder="1"/>
    <xf numFmtId="0" fontId="1" fillId="0" borderId="5" xfId="0" applyFont="1" applyBorder="1"/>
    <xf numFmtId="0" fontId="5" fillId="0" borderId="5" xfId="0" applyFont="1" applyBorder="1"/>
    <xf numFmtId="3" fontId="8" fillId="0" borderId="6" xfId="0" applyNumberFormat="1" applyFont="1" applyBorder="1"/>
    <xf numFmtId="3" fontId="8" fillId="0" borderId="1" xfId="0" applyNumberFormat="1" applyFont="1" applyBorder="1"/>
    <xf numFmtId="3" fontId="7" fillId="0" borderId="2" xfId="0" applyNumberFormat="1" applyFont="1" applyBorder="1" applyAlignment="1">
      <alignment vertical="center" wrapText="1"/>
    </xf>
    <xf numFmtId="3" fontId="8" fillId="0" borderId="4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3" fontId="8" fillId="0" borderId="0" xfId="0" applyNumberFormat="1" applyFont="1" applyAlignment="1">
      <alignment vertical="center" wrapText="1"/>
    </xf>
    <xf numFmtId="3" fontId="8" fillId="0" borderId="11" xfId="0" applyNumberFormat="1" applyFont="1" applyBorder="1"/>
    <xf numFmtId="0" fontId="1" fillId="0" borderId="11" xfId="0" applyFont="1" applyBorder="1"/>
    <xf numFmtId="3" fontId="7" fillId="0" borderId="12" xfId="0" applyNumberFormat="1" applyFont="1" applyBorder="1" applyAlignment="1">
      <alignment horizontal="right" vertical="center" wrapText="1"/>
    </xf>
    <xf numFmtId="3" fontId="7" fillId="0" borderId="13" xfId="0" applyNumberFormat="1" applyFont="1" applyBorder="1" applyAlignment="1">
      <alignment vertical="center" wrapText="1"/>
    </xf>
    <xf numFmtId="3" fontId="7" fillId="0" borderId="9" xfId="0" applyNumberFormat="1" applyFont="1" applyBorder="1"/>
    <xf numFmtId="3" fontId="7" fillId="0" borderId="5" xfId="0" applyNumberFormat="1" applyFont="1" applyBorder="1"/>
    <xf numFmtId="3" fontId="1" fillId="0" borderId="4" xfId="0" applyNumberFormat="1" applyFont="1" applyBorder="1" applyAlignment="1">
      <alignment vertical="center"/>
    </xf>
    <xf numFmtId="0" fontId="0" fillId="0" borderId="6" xfId="0" applyBorder="1"/>
    <xf numFmtId="2" fontId="1" fillId="0" borderId="4" xfId="0" applyNumberFormat="1" applyFont="1" applyBorder="1"/>
    <xf numFmtId="2" fontId="1" fillId="0" borderId="8" xfId="0" applyNumberFormat="1" applyFont="1" applyBorder="1"/>
    <xf numFmtId="0" fontId="5" fillId="0" borderId="0" xfId="0" applyFont="1"/>
    <xf numFmtId="3" fontId="7" fillId="0" borderId="8" xfId="0" applyNumberFormat="1" applyFont="1" applyBorder="1" applyAlignment="1">
      <alignment vertical="center" wrapText="1"/>
    </xf>
    <xf numFmtId="3" fontId="7" fillId="0" borderId="14" xfId="0" applyNumberFormat="1" applyFont="1" applyBorder="1" applyAlignment="1">
      <alignment vertical="center" wrapText="1"/>
    </xf>
    <xf numFmtId="3" fontId="7" fillId="0" borderId="10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3" fontId="7" fillId="0" borderId="8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97"/>
  <sheetViews>
    <sheetView tabSelected="1" topLeftCell="A35" zoomScaleNormal="100" workbookViewId="0">
      <selection activeCell="J53" sqref="J53:L53"/>
    </sheetView>
  </sheetViews>
  <sheetFormatPr defaultRowHeight="12.75" x14ac:dyDescent="0.2"/>
  <cols>
    <col min="1" max="1" width="59" style="1" bestFit="1" customWidth="1"/>
    <col min="2" max="4" width="11.7109375" style="1" customWidth="1"/>
    <col min="5" max="7" width="11.7109375" style="1" hidden="1" customWidth="1"/>
    <col min="8" max="8" width="13.28515625" style="1" hidden="1" customWidth="1"/>
    <col min="9" max="9" width="11.7109375" style="1" hidden="1" customWidth="1"/>
    <col min="10" max="11" width="11.7109375" style="1" customWidth="1"/>
    <col min="12" max="12" width="10.140625" style="1" bestFit="1" customWidth="1"/>
    <col min="13" max="13" width="10.85546875" style="1" customWidth="1"/>
    <col min="14" max="14" width="9.140625" style="1"/>
    <col min="15" max="15" width="12.7109375" style="1" customWidth="1"/>
    <col min="16" max="16384" width="9.140625" style="1"/>
  </cols>
  <sheetData>
    <row r="1" spans="1:16" x14ac:dyDescent="0.2">
      <c r="O1" s="64" t="s">
        <v>10</v>
      </c>
      <c r="P1" s="64"/>
    </row>
    <row r="2" spans="1:16" ht="15.75" x14ac:dyDescent="0.25">
      <c r="A2" s="71" t="s">
        <v>65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</row>
    <row r="3" spans="1:16" x14ac:dyDescent="0.2">
      <c r="P3" s="2" t="s">
        <v>8</v>
      </c>
    </row>
    <row r="4" spans="1:16" ht="22.5" customHeight="1" x14ac:dyDescent="0.2">
      <c r="A4" s="67" t="s">
        <v>0</v>
      </c>
      <c r="B4" s="58" t="s">
        <v>5</v>
      </c>
      <c r="C4" s="58" t="s">
        <v>6</v>
      </c>
      <c r="D4" s="58" t="s">
        <v>63</v>
      </c>
      <c r="E4" s="62" t="s">
        <v>64</v>
      </c>
      <c r="F4" s="63"/>
      <c r="G4" s="66"/>
      <c r="H4" s="62" t="s">
        <v>48</v>
      </c>
      <c r="I4" s="63"/>
      <c r="J4" s="62" t="s">
        <v>68</v>
      </c>
      <c r="K4" s="63"/>
      <c r="L4" s="66"/>
      <c r="M4" s="62" t="s">
        <v>67</v>
      </c>
      <c r="N4" s="63"/>
      <c r="O4" s="66"/>
      <c r="P4" s="67" t="s">
        <v>66</v>
      </c>
    </row>
    <row r="5" spans="1:16" ht="15" customHeight="1" x14ac:dyDescent="0.2">
      <c r="A5" s="68"/>
      <c r="B5" s="65"/>
      <c r="C5" s="65"/>
      <c r="D5" s="65"/>
      <c r="E5" s="58" t="s">
        <v>5</v>
      </c>
      <c r="F5" s="58" t="s">
        <v>6</v>
      </c>
      <c r="G5" s="58" t="s">
        <v>49</v>
      </c>
      <c r="H5" s="58" t="s">
        <v>5</v>
      </c>
      <c r="I5" s="60" t="s">
        <v>6</v>
      </c>
      <c r="J5" s="58" t="s">
        <v>5</v>
      </c>
      <c r="K5" s="58" t="s">
        <v>6</v>
      </c>
      <c r="L5" s="58" t="s">
        <v>49</v>
      </c>
      <c r="M5" s="58" t="s">
        <v>5</v>
      </c>
      <c r="N5" s="58" t="s">
        <v>6</v>
      </c>
      <c r="O5" s="58" t="s">
        <v>49</v>
      </c>
      <c r="P5" s="68"/>
    </row>
    <row r="6" spans="1:16" ht="19.5" customHeight="1" x14ac:dyDescent="0.2">
      <c r="A6" s="69"/>
      <c r="B6" s="59"/>
      <c r="C6" s="59"/>
      <c r="D6" s="59"/>
      <c r="E6" s="70"/>
      <c r="F6" s="59"/>
      <c r="G6" s="59"/>
      <c r="H6" s="59"/>
      <c r="I6" s="61"/>
      <c r="J6" s="59"/>
      <c r="K6" s="59"/>
      <c r="L6" s="59"/>
      <c r="M6" s="59"/>
      <c r="N6" s="59"/>
      <c r="O6" s="59"/>
      <c r="P6" s="69"/>
    </row>
    <row r="7" spans="1:16" x14ac:dyDescent="0.2">
      <c r="A7" s="4" t="s">
        <v>24</v>
      </c>
      <c r="B7" s="5">
        <f t="shared" ref="B7:O7" si="0">SUM(B8:B9)</f>
        <v>1810790</v>
      </c>
      <c r="C7" s="5">
        <f t="shared" si="0"/>
        <v>7090</v>
      </c>
      <c r="D7" s="6">
        <f t="shared" si="0"/>
        <v>1817880</v>
      </c>
      <c r="E7" s="5">
        <f t="shared" si="0"/>
        <v>2319361</v>
      </c>
      <c r="F7" s="5">
        <f t="shared" si="0"/>
        <v>7090</v>
      </c>
      <c r="G7" s="5">
        <f t="shared" si="0"/>
        <v>2326451</v>
      </c>
      <c r="H7" s="5">
        <f t="shared" si="0"/>
        <v>422782</v>
      </c>
      <c r="I7" s="48">
        <f t="shared" si="0"/>
        <v>0</v>
      </c>
      <c r="J7" s="5">
        <f t="shared" si="0"/>
        <v>2742143</v>
      </c>
      <c r="K7" s="5">
        <f t="shared" si="0"/>
        <v>7090</v>
      </c>
      <c r="L7" s="5">
        <f t="shared" si="0"/>
        <v>2749233</v>
      </c>
      <c r="M7" s="5">
        <f t="shared" si="0"/>
        <v>2741930</v>
      </c>
      <c r="N7" s="5">
        <f t="shared" si="0"/>
        <v>7295</v>
      </c>
      <c r="O7" s="5">
        <f t="shared" si="0"/>
        <v>2749225</v>
      </c>
      <c r="P7" s="52">
        <f>+O7/L7*100</f>
        <v>99.999709009749267</v>
      </c>
    </row>
    <row r="8" spans="1:16" x14ac:dyDescent="0.2">
      <c r="A8" s="7" t="s">
        <v>25</v>
      </c>
      <c r="B8" s="8">
        <v>1674290</v>
      </c>
      <c r="C8" s="8"/>
      <c r="D8" s="9">
        <f>SUM(B8:C8)</f>
        <v>1674290</v>
      </c>
      <c r="E8" s="8">
        <v>1918598</v>
      </c>
      <c r="F8" s="8"/>
      <c r="G8" s="10">
        <f>SUM(E8:F8)</f>
        <v>1918598</v>
      </c>
      <c r="H8" s="8">
        <v>409168</v>
      </c>
      <c r="I8" s="8"/>
      <c r="J8" s="8">
        <f>SUM(E8,H8)</f>
        <v>2327766</v>
      </c>
      <c r="K8" s="8">
        <f>SUM(F8,I8)</f>
        <v>0</v>
      </c>
      <c r="L8" s="8">
        <f>SUM(J8:K8)</f>
        <v>2327766</v>
      </c>
      <c r="M8" s="8">
        <v>2327766</v>
      </c>
      <c r="N8" s="8"/>
      <c r="O8" s="8">
        <f t="shared" ref="O8:O46" si="1">+M8+N8</f>
        <v>2327766</v>
      </c>
      <c r="P8" s="52">
        <f>+O8/L8*100</f>
        <v>100</v>
      </c>
    </row>
    <row r="9" spans="1:16" x14ac:dyDescent="0.2">
      <c r="A9" s="7" t="s">
        <v>26</v>
      </c>
      <c r="B9" s="8">
        <v>136500</v>
      </c>
      <c r="C9" s="8">
        <v>7090</v>
      </c>
      <c r="D9" s="9">
        <f>SUM(B9:C9)</f>
        <v>143590</v>
      </c>
      <c r="E9" s="8">
        <v>400763</v>
      </c>
      <c r="F9" s="8">
        <v>7090</v>
      </c>
      <c r="G9" s="10">
        <f>SUM(E9:F9)</f>
        <v>407853</v>
      </c>
      <c r="H9" s="8">
        <v>13614</v>
      </c>
      <c r="I9" s="10"/>
      <c r="J9" s="8">
        <f>SUM(E9,H9)</f>
        <v>414377</v>
      </c>
      <c r="K9" s="8">
        <f>SUM(F9,I9)</f>
        <v>7090</v>
      </c>
      <c r="L9" s="8">
        <f>SUM(J9:K9)</f>
        <v>421467</v>
      </c>
      <c r="M9" s="8">
        <v>414164</v>
      </c>
      <c r="N9" s="8">
        <v>7295</v>
      </c>
      <c r="O9" s="8">
        <f t="shared" si="1"/>
        <v>421459</v>
      </c>
      <c r="P9" s="52">
        <f t="shared" ref="P9:P47" si="2">+O9/L9*100</f>
        <v>99.998101867999154</v>
      </c>
    </row>
    <row r="10" spans="1:16" x14ac:dyDescent="0.2">
      <c r="A10" s="7"/>
      <c r="B10" s="8"/>
      <c r="C10" s="8"/>
      <c r="D10" s="9"/>
      <c r="E10" s="8"/>
      <c r="F10" s="8"/>
      <c r="G10" s="10"/>
      <c r="H10" s="12"/>
      <c r="I10"/>
      <c r="J10" s="12"/>
      <c r="K10" s="13"/>
      <c r="L10" s="12"/>
      <c r="M10" s="12"/>
      <c r="N10" s="12"/>
      <c r="O10" s="12"/>
      <c r="P10" s="52"/>
    </row>
    <row r="11" spans="1:16" x14ac:dyDescent="0.2">
      <c r="A11" s="14" t="s">
        <v>12</v>
      </c>
      <c r="B11" s="15">
        <f t="shared" ref="B11:O11" si="3">SUM(B12:B21)</f>
        <v>4856729</v>
      </c>
      <c r="C11" s="15">
        <f t="shared" si="3"/>
        <v>0</v>
      </c>
      <c r="D11" s="17">
        <f t="shared" si="3"/>
        <v>4856729</v>
      </c>
      <c r="E11" s="15">
        <f t="shared" si="3"/>
        <v>4856729</v>
      </c>
      <c r="F11" s="15">
        <f t="shared" si="3"/>
        <v>0</v>
      </c>
      <c r="G11" s="15">
        <f t="shared" si="3"/>
        <v>4856729</v>
      </c>
      <c r="H11" s="15">
        <f t="shared" si="3"/>
        <v>2941946</v>
      </c>
      <c r="I11" s="49">
        <f t="shared" si="3"/>
        <v>0</v>
      </c>
      <c r="J11" s="15">
        <f t="shared" si="3"/>
        <v>7798675</v>
      </c>
      <c r="K11" s="15">
        <f t="shared" si="3"/>
        <v>0</v>
      </c>
      <c r="L11" s="15">
        <f t="shared" si="3"/>
        <v>7798675</v>
      </c>
      <c r="M11" s="15">
        <f t="shared" si="3"/>
        <v>7798671</v>
      </c>
      <c r="N11" s="15">
        <f t="shared" si="3"/>
        <v>0</v>
      </c>
      <c r="O11" s="15">
        <f t="shared" si="3"/>
        <v>7798671</v>
      </c>
      <c r="P11" s="52">
        <f t="shared" si="2"/>
        <v>99.999948709235866</v>
      </c>
    </row>
    <row r="12" spans="1:16" x14ac:dyDescent="0.2">
      <c r="A12" s="7" t="s">
        <v>27</v>
      </c>
      <c r="B12" s="8">
        <v>29</v>
      </c>
      <c r="C12" s="8"/>
      <c r="D12" s="9">
        <f t="shared" ref="D12:D21" si="4">SUM(B12:C12)</f>
        <v>29</v>
      </c>
      <c r="E12" s="8">
        <v>29</v>
      </c>
      <c r="F12" s="8"/>
      <c r="G12" s="10">
        <f t="shared" ref="G12:G21" si="5">SUM(E12:F12)</f>
        <v>29</v>
      </c>
      <c r="H12" s="8"/>
      <c r="I12" s="18"/>
      <c r="J12" s="8">
        <f t="shared" ref="J12:J21" si="6">SUM(E12,H12)</f>
        <v>29</v>
      </c>
      <c r="K12" s="8">
        <f t="shared" ref="K12:K21" si="7">SUM(F12,I12)</f>
        <v>0</v>
      </c>
      <c r="L12" s="8">
        <f t="shared" ref="L12:L21" si="8">SUM(J12:K12)</f>
        <v>29</v>
      </c>
      <c r="M12" s="8">
        <v>27</v>
      </c>
      <c r="N12" s="8"/>
      <c r="O12" s="8">
        <f t="shared" si="1"/>
        <v>27</v>
      </c>
      <c r="P12" s="52">
        <f t="shared" si="2"/>
        <v>93.103448275862064</v>
      </c>
    </row>
    <row r="13" spans="1:16" x14ac:dyDescent="0.2">
      <c r="A13" s="7" t="s">
        <v>28</v>
      </c>
      <c r="B13" s="8">
        <v>370000</v>
      </c>
      <c r="C13" s="8"/>
      <c r="D13" s="9">
        <f t="shared" si="4"/>
        <v>370000</v>
      </c>
      <c r="E13" s="8">
        <v>370000</v>
      </c>
      <c r="F13" s="8"/>
      <c r="G13" s="10">
        <f t="shared" si="5"/>
        <v>370000</v>
      </c>
      <c r="H13" s="8">
        <v>9083</v>
      </c>
      <c r="I13" s="18"/>
      <c r="J13" s="8">
        <f t="shared" si="6"/>
        <v>379083</v>
      </c>
      <c r="K13" s="8">
        <f t="shared" si="7"/>
        <v>0</v>
      </c>
      <c r="L13" s="8">
        <f t="shared" si="8"/>
        <v>379083</v>
      </c>
      <c r="M13" s="8">
        <v>395007</v>
      </c>
      <c r="N13" s="8"/>
      <c r="O13" s="8">
        <f t="shared" si="1"/>
        <v>395007</v>
      </c>
      <c r="P13" s="52">
        <f t="shared" si="2"/>
        <v>104.20066317930375</v>
      </c>
    </row>
    <row r="14" spans="1:16" x14ac:dyDescent="0.2">
      <c r="A14" s="7" t="s">
        <v>54</v>
      </c>
      <c r="B14" s="8"/>
      <c r="C14" s="8"/>
      <c r="D14" s="9">
        <f t="shared" si="4"/>
        <v>0</v>
      </c>
      <c r="E14" s="8"/>
      <c r="F14" s="8"/>
      <c r="G14" s="10">
        <f t="shared" si="5"/>
        <v>0</v>
      </c>
      <c r="H14" s="8"/>
      <c r="I14" s="18"/>
      <c r="J14" s="8">
        <f t="shared" si="6"/>
        <v>0</v>
      </c>
      <c r="K14" s="8">
        <f t="shared" si="7"/>
        <v>0</v>
      </c>
      <c r="L14" s="8">
        <f t="shared" si="8"/>
        <v>0</v>
      </c>
      <c r="M14" s="8"/>
      <c r="N14" s="8"/>
      <c r="O14" s="8">
        <f t="shared" si="1"/>
        <v>0</v>
      </c>
      <c r="P14" s="52"/>
    </row>
    <row r="15" spans="1:16" x14ac:dyDescent="0.2">
      <c r="A15" s="7" t="s">
        <v>29</v>
      </c>
      <c r="B15" s="8">
        <v>280000</v>
      </c>
      <c r="C15" s="8"/>
      <c r="D15" s="9">
        <f t="shared" si="4"/>
        <v>280000</v>
      </c>
      <c r="E15" s="8">
        <v>280000</v>
      </c>
      <c r="F15" s="8"/>
      <c r="G15" s="10">
        <f t="shared" si="5"/>
        <v>280000</v>
      </c>
      <c r="H15" s="8"/>
      <c r="I15" s="18"/>
      <c r="J15" s="8">
        <f t="shared" si="6"/>
        <v>280000</v>
      </c>
      <c r="K15" s="8">
        <f t="shared" si="7"/>
        <v>0</v>
      </c>
      <c r="L15" s="8">
        <f t="shared" si="8"/>
        <v>280000</v>
      </c>
      <c r="M15" s="8">
        <v>264075</v>
      </c>
      <c r="N15" s="8"/>
      <c r="O15" s="8">
        <f t="shared" si="1"/>
        <v>264075</v>
      </c>
      <c r="P15" s="52">
        <f t="shared" si="2"/>
        <v>94.3125</v>
      </c>
    </row>
    <row r="16" spans="1:16" x14ac:dyDescent="0.2">
      <c r="A16" s="7" t="s">
        <v>30</v>
      </c>
      <c r="B16" s="8">
        <v>4200000</v>
      </c>
      <c r="C16" s="8"/>
      <c r="D16" s="9">
        <f t="shared" si="4"/>
        <v>4200000</v>
      </c>
      <c r="E16" s="8">
        <v>4200000</v>
      </c>
      <c r="F16" s="8"/>
      <c r="G16" s="10">
        <f t="shared" si="5"/>
        <v>4200000</v>
      </c>
      <c r="H16" s="8">
        <v>2927858</v>
      </c>
      <c r="I16" s="18"/>
      <c r="J16" s="8">
        <f t="shared" si="6"/>
        <v>7127858</v>
      </c>
      <c r="K16" s="8">
        <f t="shared" si="7"/>
        <v>0</v>
      </c>
      <c r="L16" s="8">
        <f t="shared" si="8"/>
        <v>7127858</v>
      </c>
      <c r="M16" s="8">
        <v>7127858</v>
      </c>
      <c r="N16" s="8"/>
      <c r="O16" s="8">
        <f t="shared" si="1"/>
        <v>7127858</v>
      </c>
      <c r="P16" s="52">
        <f t="shared" si="2"/>
        <v>100</v>
      </c>
    </row>
    <row r="17" spans="1:16" x14ac:dyDescent="0.2">
      <c r="A17" s="7" t="s">
        <v>31</v>
      </c>
      <c r="B17" s="8">
        <v>0</v>
      </c>
      <c r="C17" s="15"/>
      <c r="D17" s="9">
        <f t="shared" si="4"/>
        <v>0</v>
      </c>
      <c r="E17" s="8">
        <v>0</v>
      </c>
      <c r="F17" s="15"/>
      <c r="G17" s="10">
        <f t="shared" si="5"/>
        <v>0</v>
      </c>
      <c r="H17" s="8">
        <v>288</v>
      </c>
      <c r="I17" s="18"/>
      <c r="J17" s="8">
        <f t="shared" si="6"/>
        <v>288</v>
      </c>
      <c r="K17" s="8">
        <f t="shared" si="7"/>
        <v>0</v>
      </c>
      <c r="L17" s="8">
        <f t="shared" si="8"/>
        <v>288</v>
      </c>
      <c r="M17" s="8">
        <v>288</v>
      </c>
      <c r="N17" s="8"/>
      <c r="O17" s="8">
        <f t="shared" si="1"/>
        <v>288</v>
      </c>
      <c r="P17" s="52">
        <f t="shared" si="2"/>
        <v>100</v>
      </c>
    </row>
    <row r="18" spans="1:16" x14ac:dyDescent="0.2">
      <c r="A18" s="7" t="s">
        <v>32</v>
      </c>
      <c r="B18" s="8">
        <v>1700</v>
      </c>
      <c r="C18" s="15"/>
      <c r="D18" s="9">
        <f t="shared" si="4"/>
        <v>1700</v>
      </c>
      <c r="E18" s="8">
        <v>1700</v>
      </c>
      <c r="F18" s="15"/>
      <c r="G18" s="10">
        <f t="shared" si="5"/>
        <v>1700</v>
      </c>
      <c r="H18" s="8"/>
      <c r="I18" s="18"/>
      <c r="J18" s="8">
        <f t="shared" si="6"/>
        <v>1700</v>
      </c>
      <c r="K18" s="8">
        <f t="shared" si="7"/>
        <v>0</v>
      </c>
      <c r="L18" s="8">
        <f t="shared" si="8"/>
        <v>1700</v>
      </c>
      <c r="M18" s="8">
        <v>484</v>
      </c>
      <c r="N18" s="8"/>
      <c r="O18" s="8">
        <f t="shared" si="1"/>
        <v>484</v>
      </c>
      <c r="P18" s="52">
        <f t="shared" si="2"/>
        <v>28.47058823529412</v>
      </c>
    </row>
    <row r="19" spans="1:16" x14ac:dyDescent="0.2">
      <c r="A19" s="7" t="s">
        <v>33</v>
      </c>
      <c r="B19" s="8"/>
      <c r="C19" s="8"/>
      <c r="D19" s="9">
        <f t="shared" si="4"/>
        <v>0</v>
      </c>
      <c r="E19" s="8"/>
      <c r="F19" s="8"/>
      <c r="G19" s="10">
        <f t="shared" si="5"/>
        <v>0</v>
      </c>
      <c r="H19" s="8"/>
      <c r="I19" s="18"/>
      <c r="J19" s="8">
        <f t="shared" si="6"/>
        <v>0</v>
      </c>
      <c r="K19" s="8">
        <f t="shared" si="7"/>
        <v>0</v>
      </c>
      <c r="L19" s="8">
        <f t="shared" si="8"/>
        <v>0</v>
      </c>
      <c r="M19" s="8">
        <v>569</v>
      </c>
      <c r="N19" s="8"/>
      <c r="O19" s="8">
        <f t="shared" si="1"/>
        <v>569</v>
      </c>
      <c r="P19" s="52"/>
    </row>
    <row r="20" spans="1:16" x14ac:dyDescent="0.2">
      <c r="A20" s="7" t="s">
        <v>34</v>
      </c>
      <c r="B20" s="8">
        <v>5000</v>
      </c>
      <c r="C20" s="7"/>
      <c r="D20" s="9">
        <f t="shared" si="4"/>
        <v>5000</v>
      </c>
      <c r="E20" s="8">
        <v>5000</v>
      </c>
      <c r="F20" s="7"/>
      <c r="G20" s="10">
        <f t="shared" si="5"/>
        <v>5000</v>
      </c>
      <c r="H20" s="8">
        <v>4667</v>
      </c>
      <c r="I20" s="18"/>
      <c r="J20" s="8">
        <f t="shared" si="6"/>
        <v>9667</v>
      </c>
      <c r="K20" s="8">
        <f t="shared" si="7"/>
        <v>0</v>
      </c>
      <c r="L20" s="8">
        <f t="shared" si="8"/>
        <v>9667</v>
      </c>
      <c r="M20" s="8">
        <v>10313</v>
      </c>
      <c r="N20" s="8"/>
      <c r="O20" s="8">
        <f t="shared" si="1"/>
        <v>10313</v>
      </c>
      <c r="P20" s="52">
        <f t="shared" si="2"/>
        <v>106.68252818868315</v>
      </c>
    </row>
    <row r="21" spans="1:16" x14ac:dyDescent="0.2">
      <c r="A21" s="7" t="s">
        <v>50</v>
      </c>
      <c r="B21" s="8"/>
      <c r="C21" s="7"/>
      <c r="D21" s="9">
        <f t="shared" si="4"/>
        <v>0</v>
      </c>
      <c r="E21" s="8"/>
      <c r="F21" s="7"/>
      <c r="G21" s="10">
        <f t="shared" si="5"/>
        <v>0</v>
      </c>
      <c r="H21" s="8">
        <v>50</v>
      </c>
      <c r="I21" s="18"/>
      <c r="J21" s="8">
        <f t="shared" si="6"/>
        <v>50</v>
      </c>
      <c r="K21" s="8">
        <f t="shared" si="7"/>
        <v>0</v>
      </c>
      <c r="L21" s="8">
        <f t="shared" si="8"/>
        <v>50</v>
      </c>
      <c r="M21" s="8">
        <v>50</v>
      </c>
      <c r="N21" s="8"/>
      <c r="O21" s="8">
        <f t="shared" si="1"/>
        <v>50</v>
      </c>
      <c r="P21" s="52">
        <f t="shared" si="2"/>
        <v>100</v>
      </c>
    </row>
    <row r="22" spans="1:16" x14ac:dyDescent="0.2">
      <c r="A22" s="7"/>
      <c r="B22" s="8"/>
      <c r="C22" s="7">
        <v>0</v>
      </c>
      <c r="D22" s="9"/>
      <c r="E22" s="8"/>
      <c r="F22" s="7"/>
      <c r="G22" s="10"/>
      <c r="H22" s="7"/>
      <c r="I22" s="18"/>
      <c r="J22" s="7"/>
      <c r="K22" s="11"/>
      <c r="L22" s="7"/>
      <c r="M22" s="12"/>
      <c r="N22" s="8"/>
      <c r="O22" s="8"/>
      <c r="P22" s="52"/>
    </row>
    <row r="23" spans="1:16" x14ac:dyDescent="0.2">
      <c r="A23" s="14" t="s">
        <v>35</v>
      </c>
      <c r="B23" s="15">
        <f>SUM(B24:B34)</f>
        <v>851234</v>
      </c>
      <c r="C23" s="15">
        <f t="shared" ref="C23:O23" si="9">SUM(C24:C34)</f>
        <v>767</v>
      </c>
      <c r="D23" s="17">
        <f t="shared" si="9"/>
        <v>852001</v>
      </c>
      <c r="E23" s="15">
        <f>SUM(E24:E34)</f>
        <v>875543</v>
      </c>
      <c r="F23" s="15">
        <f>SUM(F24:F34)</f>
        <v>767</v>
      </c>
      <c r="G23" s="15">
        <f t="shared" si="9"/>
        <v>876310</v>
      </c>
      <c r="H23" s="15">
        <f t="shared" si="9"/>
        <v>164328</v>
      </c>
      <c r="I23" s="49">
        <f t="shared" si="9"/>
        <v>0</v>
      </c>
      <c r="J23" s="15">
        <f t="shared" si="9"/>
        <v>1039871</v>
      </c>
      <c r="K23" s="15">
        <f t="shared" si="9"/>
        <v>767</v>
      </c>
      <c r="L23" s="15">
        <f t="shared" si="9"/>
        <v>1040638</v>
      </c>
      <c r="M23" s="15">
        <f t="shared" si="9"/>
        <v>1029706</v>
      </c>
      <c r="N23" s="15">
        <f t="shared" si="9"/>
        <v>784</v>
      </c>
      <c r="O23" s="15">
        <f t="shared" si="9"/>
        <v>1030490</v>
      </c>
      <c r="P23" s="52">
        <f t="shared" si="2"/>
        <v>99.02482899913322</v>
      </c>
    </row>
    <row r="24" spans="1:16" x14ac:dyDescent="0.2">
      <c r="A24" s="7" t="s">
        <v>36</v>
      </c>
      <c r="B24" s="8"/>
      <c r="C24" s="7"/>
      <c r="D24" s="9">
        <f t="shared" ref="D24:D34" si="10">SUM(B24:C24)</f>
        <v>0</v>
      </c>
      <c r="E24" s="8"/>
      <c r="F24" s="7"/>
      <c r="G24" s="10">
        <f t="shared" ref="G24:G34" si="11">SUM(E24:F24)</f>
        <v>0</v>
      </c>
      <c r="H24" s="8">
        <v>50</v>
      </c>
      <c r="I24" s="18"/>
      <c r="J24" s="8">
        <f t="shared" ref="J24:J34" si="12">SUM(E24,H24)</f>
        <v>50</v>
      </c>
      <c r="K24" s="8">
        <f t="shared" ref="K24:K34" si="13">SUM(F24,I24)</f>
        <v>0</v>
      </c>
      <c r="L24" s="8">
        <f t="shared" ref="L24:L34" si="14">SUM(J24:K24)</f>
        <v>50</v>
      </c>
      <c r="M24" s="8">
        <v>40</v>
      </c>
      <c r="N24" s="8"/>
      <c r="O24" s="8">
        <f t="shared" si="1"/>
        <v>40</v>
      </c>
      <c r="P24" s="52">
        <f t="shared" si="2"/>
        <v>80</v>
      </c>
    </row>
    <row r="25" spans="1:16" x14ac:dyDescent="0.2">
      <c r="A25" s="7" t="s">
        <v>37</v>
      </c>
      <c r="B25" s="8">
        <v>89631</v>
      </c>
      <c r="C25" s="7">
        <v>730</v>
      </c>
      <c r="D25" s="9">
        <f t="shared" si="10"/>
        <v>90361</v>
      </c>
      <c r="E25" s="8">
        <v>105831</v>
      </c>
      <c r="F25" s="7">
        <v>730</v>
      </c>
      <c r="G25" s="10">
        <f t="shared" si="11"/>
        <v>106561</v>
      </c>
      <c r="H25" s="8">
        <v>39585</v>
      </c>
      <c r="I25" s="9"/>
      <c r="J25" s="8">
        <f t="shared" si="12"/>
        <v>145416</v>
      </c>
      <c r="K25" s="8">
        <f t="shared" si="13"/>
        <v>730</v>
      </c>
      <c r="L25" s="8">
        <f t="shared" si="14"/>
        <v>146146</v>
      </c>
      <c r="M25" s="8">
        <v>145269</v>
      </c>
      <c r="N25" s="8">
        <v>747</v>
      </c>
      <c r="O25" s="8">
        <f t="shared" si="1"/>
        <v>146016</v>
      </c>
      <c r="P25" s="52">
        <f t="shared" si="2"/>
        <v>99.911047856253333</v>
      </c>
    </row>
    <row r="26" spans="1:16" x14ac:dyDescent="0.2">
      <c r="A26" s="7" t="s">
        <v>38</v>
      </c>
      <c r="B26" s="8">
        <v>55172</v>
      </c>
      <c r="C26" s="7"/>
      <c r="D26" s="9">
        <f t="shared" si="10"/>
        <v>55172</v>
      </c>
      <c r="E26" s="8">
        <v>60894</v>
      </c>
      <c r="F26" s="7"/>
      <c r="G26" s="10">
        <f t="shared" si="11"/>
        <v>60894</v>
      </c>
      <c r="H26" s="8">
        <v>-27031</v>
      </c>
      <c r="I26" s="8"/>
      <c r="J26" s="8">
        <f t="shared" si="12"/>
        <v>33863</v>
      </c>
      <c r="K26" s="8">
        <f t="shared" si="13"/>
        <v>0</v>
      </c>
      <c r="L26" s="8">
        <f t="shared" si="14"/>
        <v>33863</v>
      </c>
      <c r="M26" s="8">
        <v>33858</v>
      </c>
      <c r="N26" s="8"/>
      <c r="O26" s="8">
        <f t="shared" si="1"/>
        <v>33858</v>
      </c>
      <c r="P26" s="52">
        <f t="shared" si="2"/>
        <v>99.985234621858666</v>
      </c>
    </row>
    <row r="27" spans="1:16" x14ac:dyDescent="0.2">
      <c r="A27" s="7" t="s">
        <v>39</v>
      </c>
      <c r="B27" s="8">
        <v>238795</v>
      </c>
      <c r="C27" s="7"/>
      <c r="D27" s="9">
        <f t="shared" si="10"/>
        <v>238795</v>
      </c>
      <c r="E27" s="8">
        <v>238795</v>
      </c>
      <c r="F27" s="7"/>
      <c r="G27" s="10">
        <f t="shared" si="11"/>
        <v>238795</v>
      </c>
      <c r="H27" s="8">
        <v>38201</v>
      </c>
      <c r="I27" s="18"/>
      <c r="J27" s="8">
        <f t="shared" si="12"/>
        <v>276996</v>
      </c>
      <c r="K27" s="8">
        <f t="shared" si="13"/>
        <v>0</v>
      </c>
      <c r="L27" s="8">
        <f t="shared" si="14"/>
        <v>276996</v>
      </c>
      <c r="M27" s="8">
        <v>276995</v>
      </c>
      <c r="N27" s="8"/>
      <c r="O27" s="8">
        <f t="shared" si="1"/>
        <v>276995</v>
      </c>
      <c r="P27" s="52">
        <f t="shared" si="2"/>
        <v>99.999638983956459</v>
      </c>
    </row>
    <row r="28" spans="1:16" x14ac:dyDescent="0.2">
      <c r="A28" s="7" t="s">
        <v>40</v>
      </c>
      <c r="B28" s="8">
        <v>189059</v>
      </c>
      <c r="C28" s="7"/>
      <c r="D28" s="9">
        <f t="shared" si="10"/>
        <v>189059</v>
      </c>
      <c r="E28" s="8">
        <v>189059</v>
      </c>
      <c r="F28" s="7"/>
      <c r="G28" s="10">
        <f t="shared" si="11"/>
        <v>189059</v>
      </c>
      <c r="H28" s="8">
        <v>-10266</v>
      </c>
      <c r="I28" s="18"/>
      <c r="J28" s="8">
        <f t="shared" si="12"/>
        <v>178793</v>
      </c>
      <c r="K28" s="8">
        <f t="shared" si="13"/>
        <v>0</v>
      </c>
      <c r="L28" s="8">
        <f t="shared" si="14"/>
        <v>178793</v>
      </c>
      <c r="M28" s="8">
        <v>178793</v>
      </c>
      <c r="N28" s="8"/>
      <c r="O28" s="8">
        <f t="shared" si="1"/>
        <v>178793</v>
      </c>
      <c r="P28" s="52">
        <f t="shared" si="2"/>
        <v>100</v>
      </c>
    </row>
    <row r="29" spans="1:16" x14ac:dyDescent="0.2">
      <c r="A29" s="7" t="s">
        <v>41</v>
      </c>
      <c r="B29" s="8">
        <v>104864</v>
      </c>
      <c r="C29" s="7">
        <v>37</v>
      </c>
      <c r="D29" s="9">
        <f t="shared" si="10"/>
        <v>104901</v>
      </c>
      <c r="E29" s="8">
        <v>106139</v>
      </c>
      <c r="F29" s="7">
        <v>37</v>
      </c>
      <c r="G29" s="10">
        <f t="shared" si="11"/>
        <v>106176</v>
      </c>
      <c r="H29" s="8">
        <v>-4265</v>
      </c>
      <c r="I29" s="18"/>
      <c r="J29" s="8">
        <f t="shared" si="12"/>
        <v>101874</v>
      </c>
      <c r="K29" s="8">
        <f t="shared" si="13"/>
        <v>37</v>
      </c>
      <c r="L29" s="8">
        <f t="shared" si="14"/>
        <v>101911</v>
      </c>
      <c r="M29" s="8">
        <v>167883</v>
      </c>
      <c r="N29" s="8">
        <v>37</v>
      </c>
      <c r="O29" s="8">
        <f t="shared" si="1"/>
        <v>167920</v>
      </c>
      <c r="P29" s="52">
        <f t="shared" si="2"/>
        <v>164.77122194856295</v>
      </c>
    </row>
    <row r="30" spans="1:16" x14ac:dyDescent="0.2">
      <c r="A30" s="7" t="s">
        <v>42</v>
      </c>
      <c r="B30" s="8">
        <v>173652</v>
      </c>
      <c r="C30" s="7"/>
      <c r="D30" s="9">
        <f t="shared" si="10"/>
        <v>173652</v>
      </c>
      <c r="E30" s="8">
        <v>174764</v>
      </c>
      <c r="F30" s="7"/>
      <c r="G30" s="10">
        <f t="shared" si="11"/>
        <v>174764</v>
      </c>
      <c r="H30" s="8">
        <v>107179</v>
      </c>
      <c r="I30" s="18"/>
      <c r="J30" s="8">
        <f t="shared" si="12"/>
        <v>281943</v>
      </c>
      <c r="K30" s="8">
        <f t="shared" si="13"/>
        <v>0</v>
      </c>
      <c r="L30" s="8">
        <f t="shared" si="14"/>
        <v>281943</v>
      </c>
      <c r="M30" s="8">
        <v>206094</v>
      </c>
      <c r="N30" s="8"/>
      <c r="O30" s="8">
        <f t="shared" si="1"/>
        <v>206094</v>
      </c>
      <c r="P30" s="52">
        <f t="shared" si="2"/>
        <v>73.097753801300257</v>
      </c>
    </row>
    <row r="31" spans="1:16" x14ac:dyDescent="0.2">
      <c r="A31" s="7" t="s">
        <v>43</v>
      </c>
      <c r="B31" s="8">
        <v>61</v>
      </c>
      <c r="C31" s="7"/>
      <c r="D31" s="9">
        <f t="shared" si="10"/>
        <v>61</v>
      </c>
      <c r="E31" s="8">
        <v>61</v>
      </c>
      <c r="F31" s="7"/>
      <c r="G31" s="10">
        <f t="shared" si="11"/>
        <v>61</v>
      </c>
      <c r="H31" s="8">
        <v>422</v>
      </c>
      <c r="I31" s="18"/>
      <c r="J31" s="8">
        <f t="shared" si="12"/>
        <v>483</v>
      </c>
      <c r="K31" s="8">
        <f t="shared" si="13"/>
        <v>0</v>
      </c>
      <c r="L31" s="8">
        <f t="shared" si="14"/>
        <v>483</v>
      </c>
      <c r="M31" s="8">
        <v>421</v>
      </c>
      <c r="N31" s="8"/>
      <c r="O31" s="8">
        <f t="shared" si="1"/>
        <v>421</v>
      </c>
      <c r="P31" s="52">
        <f t="shared" si="2"/>
        <v>87.163561076604552</v>
      </c>
    </row>
    <row r="32" spans="1:16" x14ac:dyDescent="0.2">
      <c r="A32" s="7" t="s">
        <v>61</v>
      </c>
      <c r="B32" s="8"/>
      <c r="C32" s="7"/>
      <c r="D32" s="9">
        <f t="shared" si="10"/>
        <v>0</v>
      </c>
      <c r="E32" s="8"/>
      <c r="F32" s="7"/>
      <c r="G32" s="10">
        <f t="shared" si="11"/>
        <v>0</v>
      </c>
      <c r="H32" s="8">
        <v>73</v>
      </c>
      <c r="I32" s="18"/>
      <c r="J32" s="8">
        <f t="shared" si="12"/>
        <v>73</v>
      </c>
      <c r="K32" s="8">
        <f t="shared" si="13"/>
        <v>0</v>
      </c>
      <c r="L32" s="8">
        <f t="shared" si="14"/>
        <v>73</v>
      </c>
      <c r="M32" s="8">
        <v>72</v>
      </c>
      <c r="N32" s="8"/>
      <c r="O32" s="8">
        <f t="shared" si="1"/>
        <v>72</v>
      </c>
      <c r="P32" s="52">
        <f t="shared" si="2"/>
        <v>98.630136986301366</v>
      </c>
    </row>
    <row r="33" spans="1:16" x14ac:dyDescent="0.2">
      <c r="A33" s="7" t="s">
        <v>55</v>
      </c>
      <c r="B33" s="8"/>
      <c r="C33" s="7"/>
      <c r="D33" s="9">
        <f t="shared" si="10"/>
        <v>0</v>
      </c>
      <c r="E33" s="8"/>
      <c r="F33" s="7"/>
      <c r="G33" s="10">
        <f t="shared" si="11"/>
        <v>0</v>
      </c>
      <c r="H33" s="8">
        <v>4703</v>
      </c>
      <c r="I33" s="18"/>
      <c r="J33" s="8">
        <f t="shared" si="12"/>
        <v>4703</v>
      </c>
      <c r="K33" s="8">
        <f t="shared" si="13"/>
        <v>0</v>
      </c>
      <c r="L33" s="8">
        <f t="shared" si="14"/>
        <v>4703</v>
      </c>
      <c r="M33" s="8">
        <v>4703</v>
      </c>
      <c r="N33" s="8"/>
      <c r="O33" s="8">
        <f t="shared" si="1"/>
        <v>4703</v>
      </c>
      <c r="P33" s="52">
        <f t="shared" si="2"/>
        <v>100</v>
      </c>
    </row>
    <row r="34" spans="1:16" x14ac:dyDescent="0.2">
      <c r="A34" s="7" t="s">
        <v>44</v>
      </c>
      <c r="B34" s="8"/>
      <c r="C34" s="7"/>
      <c r="D34" s="9">
        <f t="shared" si="10"/>
        <v>0</v>
      </c>
      <c r="E34" s="8"/>
      <c r="F34" s="7"/>
      <c r="G34" s="10">
        <f t="shared" si="11"/>
        <v>0</v>
      </c>
      <c r="H34" s="8">
        <v>15677</v>
      </c>
      <c r="I34" s="18"/>
      <c r="J34" s="8">
        <f t="shared" si="12"/>
        <v>15677</v>
      </c>
      <c r="K34" s="8">
        <f t="shared" si="13"/>
        <v>0</v>
      </c>
      <c r="L34" s="8">
        <f t="shared" si="14"/>
        <v>15677</v>
      </c>
      <c r="M34" s="8">
        <v>15578</v>
      </c>
      <c r="N34" s="8"/>
      <c r="O34" s="8">
        <f t="shared" si="1"/>
        <v>15578</v>
      </c>
      <c r="P34" s="52">
        <f t="shared" si="2"/>
        <v>99.36850162658672</v>
      </c>
    </row>
    <row r="35" spans="1:16" x14ac:dyDescent="0.2">
      <c r="A35" s="7"/>
      <c r="B35" s="8"/>
      <c r="C35" s="8"/>
      <c r="D35" s="9"/>
      <c r="E35" s="8"/>
      <c r="F35" s="8"/>
      <c r="G35" s="10"/>
      <c r="H35" s="12"/>
      <c r="J35" s="12"/>
      <c r="K35" s="13"/>
      <c r="L35" s="12"/>
      <c r="M35" s="8"/>
      <c r="N35" s="8"/>
      <c r="O35" s="8">
        <f t="shared" si="1"/>
        <v>0</v>
      </c>
      <c r="P35" s="52"/>
    </row>
    <row r="36" spans="1:16" x14ac:dyDescent="0.2">
      <c r="A36" s="14" t="s">
        <v>45</v>
      </c>
      <c r="B36" s="15">
        <f>SUM(B37:B38)</f>
        <v>0</v>
      </c>
      <c r="C36" s="15">
        <f t="shared" ref="C36:O36" si="15">SUM(C37:C38)</f>
        <v>0</v>
      </c>
      <c r="D36" s="17">
        <f t="shared" si="15"/>
        <v>0</v>
      </c>
      <c r="E36" s="15">
        <f>SUM(E37:E38)</f>
        <v>0</v>
      </c>
      <c r="F36" s="15">
        <f>SUM(F37:F38)</f>
        <v>0</v>
      </c>
      <c r="G36" s="15">
        <f t="shared" si="15"/>
        <v>0</v>
      </c>
      <c r="H36" s="15">
        <f t="shared" si="15"/>
        <v>1477</v>
      </c>
      <c r="I36" s="49">
        <f t="shared" si="15"/>
        <v>0</v>
      </c>
      <c r="J36" s="15">
        <f t="shared" si="15"/>
        <v>1477</v>
      </c>
      <c r="K36" s="15">
        <f t="shared" si="15"/>
        <v>0</v>
      </c>
      <c r="L36" s="15">
        <f t="shared" si="15"/>
        <v>1477</v>
      </c>
      <c r="M36" s="15">
        <f t="shared" si="15"/>
        <v>1003</v>
      </c>
      <c r="N36" s="15">
        <f t="shared" si="15"/>
        <v>473</v>
      </c>
      <c r="O36" s="15">
        <f t="shared" si="15"/>
        <v>1476</v>
      </c>
      <c r="P36" s="52">
        <f t="shared" si="2"/>
        <v>99.932295192958691</v>
      </c>
    </row>
    <row r="37" spans="1:16" x14ac:dyDescent="0.2">
      <c r="A37" s="7" t="s">
        <v>46</v>
      </c>
      <c r="B37" s="8"/>
      <c r="C37" s="8"/>
      <c r="D37" s="9">
        <f>SUM(B37:C37)</f>
        <v>0</v>
      </c>
      <c r="E37" s="8"/>
      <c r="F37" s="8"/>
      <c r="G37" s="10">
        <f>SUM(E37:F37)</f>
        <v>0</v>
      </c>
      <c r="H37" s="8"/>
      <c r="I37" s="10"/>
      <c r="J37" s="8">
        <f>SUM(E37,H37)</f>
        <v>0</v>
      </c>
      <c r="K37" s="8">
        <f>SUM(F37,I37)</f>
        <v>0</v>
      </c>
      <c r="L37" s="8">
        <f>SUM(J37:K37)</f>
        <v>0</v>
      </c>
      <c r="M37" s="8"/>
      <c r="N37" s="8"/>
      <c r="O37" s="8">
        <f t="shared" si="1"/>
        <v>0</v>
      </c>
      <c r="P37" s="52"/>
    </row>
    <row r="38" spans="1:16" x14ac:dyDescent="0.2">
      <c r="A38" s="7" t="s">
        <v>53</v>
      </c>
      <c r="B38" s="8"/>
      <c r="C38" s="7"/>
      <c r="D38" s="9"/>
      <c r="E38" s="8"/>
      <c r="F38" s="7"/>
      <c r="G38" s="10">
        <f>SUM(E38:F38)</f>
        <v>0</v>
      </c>
      <c r="H38" s="8">
        <v>1477</v>
      </c>
      <c r="I38" s="10"/>
      <c r="J38" s="8">
        <f>SUM(E38,H38)</f>
        <v>1477</v>
      </c>
      <c r="K38" s="8">
        <f>SUM(F38,I38)</f>
        <v>0</v>
      </c>
      <c r="L38" s="8">
        <f>SUM(J38:K38)</f>
        <v>1477</v>
      </c>
      <c r="M38" s="8">
        <v>1003</v>
      </c>
      <c r="N38" s="8">
        <v>473</v>
      </c>
      <c r="O38" s="8">
        <f t="shared" si="1"/>
        <v>1476</v>
      </c>
      <c r="P38" s="52">
        <f t="shared" si="2"/>
        <v>99.932295192958691</v>
      </c>
    </row>
    <row r="39" spans="1:16" x14ac:dyDescent="0.2">
      <c r="A39" s="7"/>
      <c r="B39" s="8"/>
      <c r="C39" s="8"/>
      <c r="D39" s="9"/>
      <c r="E39" s="8"/>
      <c r="F39" s="8"/>
      <c r="G39" s="10"/>
      <c r="H39" s="12"/>
      <c r="J39" s="12"/>
      <c r="K39" s="13"/>
      <c r="L39" s="12"/>
      <c r="M39" s="12"/>
      <c r="N39" s="12"/>
      <c r="O39" s="12">
        <f t="shared" si="1"/>
        <v>0</v>
      </c>
      <c r="P39" s="52"/>
    </row>
    <row r="40" spans="1:16" ht="11.25" customHeight="1" x14ac:dyDescent="0.2">
      <c r="A40" s="7"/>
      <c r="B40" s="19"/>
      <c r="C40" s="19"/>
      <c r="D40" s="44"/>
      <c r="E40" s="19"/>
      <c r="F40" s="19"/>
      <c r="G40" s="10"/>
      <c r="H40" s="3"/>
      <c r="I40" s="45"/>
      <c r="J40" s="3"/>
      <c r="K40" s="20"/>
      <c r="L40" s="3"/>
      <c r="M40" s="12"/>
      <c r="N40" s="12"/>
      <c r="O40" s="12">
        <f t="shared" si="1"/>
        <v>0</v>
      </c>
      <c r="P40" s="52"/>
    </row>
    <row r="41" spans="1:16" x14ac:dyDescent="0.2">
      <c r="A41" s="73" t="s">
        <v>13</v>
      </c>
      <c r="B41" s="57">
        <f t="shared" ref="B41:L41" si="16">SUM(B7,B11,B23,B36)</f>
        <v>7518753</v>
      </c>
      <c r="C41" s="57">
        <f t="shared" si="16"/>
        <v>7857</v>
      </c>
      <c r="D41" s="57">
        <f t="shared" si="16"/>
        <v>7526610</v>
      </c>
      <c r="E41" s="57">
        <f t="shared" si="16"/>
        <v>8051633</v>
      </c>
      <c r="F41" s="57">
        <f t="shared" si="16"/>
        <v>7857</v>
      </c>
      <c r="G41" s="57">
        <f t="shared" si="16"/>
        <v>8059490</v>
      </c>
      <c r="H41" s="57">
        <f t="shared" si="16"/>
        <v>3530533</v>
      </c>
      <c r="I41" s="57">
        <f t="shared" si="16"/>
        <v>0</v>
      </c>
      <c r="J41" s="57">
        <f t="shared" si="16"/>
        <v>11582166</v>
      </c>
      <c r="K41" s="57">
        <f t="shared" si="16"/>
        <v>7857</v>
      </c>
      <c r="L41" s="75">
        <f t="shared" si="16"/>
        <v>11590023</v>
      </c>
      <c r="M41" s="75">
        <f t="shared" ref="M41:O41" si="17">SUM(M7,M11,M23,M36)</f>
        <v>11571310</v>
      </c>
      <c r="N41" s="75">
        <f t="shared" si="17"/>
        <v>8552</v>
      </c>
      <c r="O41" s="75">
        <f t="shared" si="17"/>
        <v>11579862</v>
      </c>
      <c r="P41" s="76">
        <f t="shared" si="2"/>
        <v>99.912329768456885</v>
      </c>
    </row>
    <row r="42" spans="1:16" x14ac:dyDescent="0.2">
      <c r="A42" s="73"/>
      <c r="B42" s="57"/>
      <c r="C42" s="57"/>
      <c r="D42" s="57"/>
      <c r="E42" s="57"/>
      <c r="F42" s="57"/>
      <c r="G42" s="57"/>
      <c r="H42" s="57"/>
      <c r="I42" s="57"/>
      <c r="J42" s="57"/>
      <c r="K42" s="57"/>
      <c r="L42" s="75"/>
      <c r="M42" s="75"/>
      <c r="N42" s="75"/>
      <c r="O42" s="75"/>
      <c r="P42" s="77"/>
    </row>
    <row r="43" spans="1:16" x14ac:dyDescent="0.2">
      <c r="A43" s="22" t="s">
        <v>14</v>
      </c>
      <c r="B43" s="23">
        <f>SUM(B44:B46)</f>
        <v>1000000</v>
      </c>
      <c r="C43" s="24">
        <f t="shared" ref="C43:O43" si="18">SUM(C44:C46)</f>
        <v>0</v>
      </c>
      <c r="D43" s="46">
        <f t="shared" si="18"/>
        <v>1000000</v>
      </c>
      <c r="E43" s="23">
        <f>SUM(E44:E46)</f>
        <v>5748362</v>
      </c>
      <c r="F43" s="24">
        <f>SUM(F44:F46)</f>
        <v>0</v>
      </c>
      <c r="G43" s="23">
        <f t="shared" si="18"/>
        <v>5748362</v>
      </c>
      <c r="H43" s="23">
        <f t="shared" si="18"/>
        <v>483970</v>
      </c>
      <c r="I43" s="23">
        <f t="shared" si="18"/>
        <v>0</v>
      </c>
      <c r="J43" s="24">
        <f t="shared" si="18"/>
        <v>6232332</v>
      </c>
      <c r="K43" s="23">
        <f t="shared" si="18"/>
        <v>0</v>
      </c>
      <c r="L43" s="24">
        <f t="shared" si="18"/>
        <v>6232332</v>
      </c>
      <c r="M43" s="24">
        <f t="shared" si="18"/>
        <v>6232331</v>
      </c>
      <c r="N43" s="24">
        <f t="shared" si="18"/>
        <v>0</v>
      </c>
      <c r="O43" s="24">
        <f t="shared" si="18"/>
        <v>6232331</v>
      </c>
      <c r="P43" s="52">
        <f t="shared" si="2"/>
        <v>99.999983954641706</v>
      </c>
    </row>
    <row r="44" spans="1:16" x14ac:dyDescent="0.2">
      <c r="A44" s="25" t="s">
        <v>59</v>
      </c>
      <c r="B44" s="26">
        <v>1000000</v>
      </c>
      <c r="C44" s="27"/>
      <c r="D44" s="28">
        <f>SUM(B44:C44)</f>
        <v>1000000</v>
      </c>
      <c r="E44" s="26">
        <v>3100000</v>
      </c>
      <c r="F44" s="27"/>
      <c r="G44" s="27">
        <f>SUM(E44:F44)</f>
        <v>3100000</v>
      </c>
      <c r="H44" s="27">
        <v>251930</v>
      </c>
      <c r="I44" s="28"/>
      <c r="J44" s="29">
        <f t="shared" ref="J44:K46" si="19">SUM(E44,H44)</f>
        <v>3351930</v>
      </c>
      <c r="K44" s="29">
        <f t="shared" si="19"/>
        <v>0</v>
      </c>
      <c r="L44" s="29">
        <f>SUM(J44:K44)</f>
        <v>3351930</v>
      </c>
      <c r="M44" s="8">
        <v>3351930</v>
      </c>
      <c r="N44" s="8"/>
      <c r="O44" s="8">
        <f t="shared" si="1"/>
        <v>3351930</v>
      </c>
      <c r="P44" s="52">
        <f t="shared" si="2"/>
        <v>100</v>
      </c>
    </row>
    <row r="45" spans="1:16" x14ac:dyDescent="0.2">
      <c r="A45" s="25" t="s">
        <v>56</v>
      </c>
      <c r="B45" s="30"/>
      <c r="C45" s="31"/>
      <c r="D45" s="28">
        <f>SUM(B45:C45)</f>
        <v>0</v>
      </c>
      <c r="E45" s="26">
        <v>285879</v>
      </c>
      <c r="F45" s="31"/>
      <c r="G45" s="27">
        <f>SUM(E45:F45)</f>
        <v>285879</v>
      </c>
      <c r="H45" s="27">
        <v>232040</v>
      </c>
      <c r="I45" s="28"/>
      <c r="J45" s="29">
        <f t="shared" si="19"/>
        <v>517919</v>
      </c>
      <c r="K45" s="29">
        <f t="shared" si="19"/>
        <v>0</v>
      </c>
      <c r="L45" s="29">
        <f>SUM(J45:K45)</f>
        <v>517919</v>
      </c>
      <c r="M45" s="8">
        <v>517918</v>
      </c>
      <c r="N45" s="8"/>
      <c r="O45" s="8">
        <f t="shared" si="1"/>
        <v>517918</v>
      </c>
      <c r="P45" s="52">
        <f t="shared" si="2"/>
        <v>99.999806919614841</v>
      </c>
    </row>
    <row r="46" spans="1:16" x14ac:dyDescent="0.2">
      <c r="A46" s="25" t="s">
        <v>47</v>
      </c>
      <c r="B46" s="26"/>
      <c r="C46" s="27"/>
      <c r="D46" s="28">
        <f>SUM(B46:C46)</f>
        <v>0</v>
      </c>
      <c r="E46" s="26">
        <v>2362483</v>
      </c>
      <c r="F46" s="27"/>
      <c r="G46" s="27">
        <f>SUM(E46:F46)</f>
        <v>2362483</v>
      </c>
      <c r="H46" s="8"/>
      <c r="J46" s="29">
        <f t="shared" si="19"/>
        <v>2362483</v>
      </c>
      <c r="K46" s="29">
        <f t="shared" si="19"/>
        <v>0</v>
      </c>
      <c r="L46" s="29">
        <f>SUM(J46:K46)</f>
        <v>2362483</v>
      </c>
      <c r="M46" s="8">
        <v>2362483</v>
      </c>
      <c r="N46" s="8"/>
      <c r="O46" s="8">
        <f t="shared" si="1"/>
        <v>2362483</v>
      </c>
      <c r="P46" s="52">
        <f t="shared" si="2"/>
        <v>100</v>
      </c>
    </row>
    <row r="47" spans="1:16" x14ac:dyDescent="0.2">
      <c r="A47" s="32" t="s">
        <v>15</v>
      </c>
      <c r="B47" s="33">
        <f>SUM(B41,B43)</f>
        <v>8518753</v>
      </c>
      <c r="C47" s="34">
        <f t="shared" ref="C47:O47" si="20">SUM(C41,C43)</f>
        <v>7857</v>
      </c>
      <c r="D47" s="47">
        <f t="shared" si="20"/>
        <v>8526610</v>
      </c>
      <c r="E47" s="33">
        <f>SUM(E41,E43)</f>
        <v>13799995</v>
      </c>
      <c r="F47" s="34">
        <f>SUM(F41,F43)</f>
        <v>7857</v>
      </c>
      <c r="G47" s="33">
        <f t="shared" si="20"/>
        <v>13807852</v>
      </c>
      <c r="H47" s="33">
        <f t="shared" si="20"/>
        <v>4014503</v>
      </c>
      <c r="I47" s="33">
        <f t="shared" si="20"/>
        <v>0</v>
      </c>
      <c r="J47" s="34">
        <f t="shared" si="20"/>
        <v>17814498</v>
      </c>
      <c r="K47" s="33">
        <f t="shared" si="20"/>
        <v>7857</v>
      </c>
      <c r="L47" s="34">
        <f t="shared" si="20"/>
        <v>17822355</v>
      </c>
      <c r="M47" s="34">
        <f t="shared" si="20"/>
        <v>17803641</v>
      </c>
      <c r="N47" s="34">
        <f t="shared" si="20"/>
        <v>8552</v>
      </c>
      <c r="O47" s="34">
        <f t="shared" si="20"/>
        <v>17812193</v>
      </c>
      <c r="P47" s="53">
        <f t="shared" si="2"/>
        <v>99.942981721551391</v>
      </c>
    </row>
    <row r="53" spans="1:16" ht="22.5" customHeight="1" x14ac:dyDescent="0.2">
      <c r="A53" s="67" t="s">
        <v>1</v>
      </c>
      <c r="B53" s="58" t="s">
        <v>5</v>
      </c>
      <c r="C53" s="58" t="s">
        <v>6</v>
      </c>
      <c r="D53" s="58" t="s">
        <v>63</v>
      </c>
      <c r="E53" s="62" t="s">
        <v>64</v>
      </c>
      <c r="F53" s="63"/>
      <c r="G53" s="66"/>
      <c r="H53" s="62" t="s">
        <v>48</v>
      </c>
      <c r="I53" s="63"/>
      <c r="J53" s="62" t="s">
        <v>68</v>
      </c>
      <c r="K53" s="63"/>
      <c r="L53" s="66"/>
      <c r="M53" s="62" t="s">
        <v>67</v>
      </c>
      <c r="N53" s="63"/>
      <c r="O53" s="66"/>
      <c r="P53" s="67" t="s">
        <v>66</v>
      </c>
    </row>
    <row r="54" spans="1:16" ht="15" customHeight="1" x14ac:dyDescent="0.2">
      <c r="A54" s="68"/>
      <c r="B54" s="65"/>
      <c r="C54" s="65"/>
      <c r="D54" s="65"/>
      <c r="E54" s="58" t="s">
        <v>5</v>
      </c>
      <c r="F54" s="58" t="s">
        <v>6</v>
      </c>
      <c r="G54" s="58" t="s">
        <v>49</v>
      </c>
      <c r="H54" s="58" t="s">
        <v>5</v>
      </c>
      <c r="I54" s="60" t="s">
        <v>6</v>
      </c>
      <c r="J54" s="58" t="s">
        <v>5</v>
      </c>
      <c r="K54" s="58" t="s">
        <v>6</v>
      </c>
      <c r="L54" s="58" t="s">
        <v>49</v>
      </c>
      <c r="M54" s="58" t="s">
        <v>5</v>
      </c>
      <c r="N54" s="58" t="s">
        <v>6</v>
      </c>
      <c r="O54" s="58" t="s">
        <v>49</v>
      </c>
      <c r="P54" s="68"/>
    </row>
    <row r="55" spans="1:16" ht="19.149999999999999" customHeight="1" x14ac:dyDescent="0.2">
      <c r="A55" s="69"/>
      <c r="B55" s="59"/>
      <c r="C55" s="59"/>
      <c r="D55" s="59"/>
      <c r="E55" s="70"/>
      <c r="F55" s="59"/>
      <c r="G55" s="59"/>
      <c r="H55" s="59"/>
      <c r="I55" s="61"/>
      <c r="J55" s="59"/>
      <c r="K55" s="59"/>
      <c r="L55" s="59"/>
      <c r="M55" s="59"/>
      <c r="N55" s="59"/>
      <c r="O55" s="59"/>
      <c r="P55" s="69"/>
    </row>
    <row r="56" spans="1:16" x14ac:dyDescent="0.2">
      <c r="A56" s="14" t="s">
        <v>2</v>
      </c>
      <c r="B56" s="15">
        <v>2302609</v>
      </c>
      <c r="C56" s="15">
        <v>154125</v>
      </c>
      <c r="D56" s="5">
        <f>SUM(B56:C56)</f>
        <v>2456734</v>
      </c>
      <c r="E56" s="15">
        <v>2582919</v>
      </c>
      <c r="F56" s="15">
        <v>174455</v>
      </c>
      <c r="G56" s="5">
        <f>SUM(E56:F56)</f>
        <v>2757374</v>
      </c>
      <c r="H56" s="6">
        <v>60661</v>
      </c>
      <c r="I56" s="5">
        <v>20504</v>
      </c>
      <c r="J56" s="5">
        <f>SUM(E56,H56)</f>
        <v>2643580</v>
      </c>
      <c r="K56" s="5">
        <f>SUM(F56,I56)</f>
        <v>194959</v>
      </c>
      <c r="L56" s="5">
        <f>SUM(J56:K56)</f>
        <v>2838539</v>
      </c>
      <c r="M56" s="5">
        <v>2592375</v>
      </c>
      <c r="N56" s="5">
        <v>200822</v>
      </c>
      <c r="O56" s="5">
        <f t="shared" ref="O56:O77" si="21">+M56+N56</f>
        <v>2793197</v>
      </c>
      <c r="P56" s="52">
        <f t="shared" ref="P56:P77" si="22">+O56/L56*100</f>
        <v>98.402628958066103</v>
      </c>
    </row>
    <row r="57" spans="1:16" x14ac:dyDescent="0.2">
      <c r="A57" s="7"/>
      <c r="B57" s="8"/>
      <c r="C57" s="8"/>
      <c r="D57" s="8"/>
      <c r="E57" s="8"/>
      <c r="F57" s="8"/>
      <c r="G57" s="8"/>
      <c r="H57" s="35"/>
      <c r="I57" s="14"/>
      <c r="J57" s="15"/>
      <c r="K57" s="17"/>
      <c r="L57" s="15"/>
      <c r="M57" s="15"/>
      <c r="N57" s="15"/>
      <c r="O57" s="15">
        <f t="shared" si="21"/>
        <v>0</v>
      </c>
      <c r="P57" s="52"/>
    </row>
    <row r="58" spans="1:16" x14ac:dyDescent="0.2">
      <c r="A58" s="14" t="s">
        <v>11</v>
      </c>
      <c r="B58" s="15">
        <v>332350</v>
      </c>
      <c r="C58" s="15">
        <v>35651</v>
      </c>
      <c r="D58" s="15">
        <f>SUM(B58:C58)</f>
        <v>368001</v>
      </c>
      <c r="E58" s="15">
        <v>362165</v>
      </c>
      <c r="F58" s="15">
        <v>43039</v>
      </c>
      <c r="G58" s="15">
        <f>SUM(E58:F58)</f>
        <v>405204</v>
      </c>
      <c r="H58" s="16">
        <v>2769</v>
      </c>
      <c r="I58" s="15">
        <v>8458</v>
      </c>
      <c r="J58" s="15">
        <f>SUM(E58,H58)</f>
        <v>364934</v>
      </c>
      <c r="K58" s="15">
        <f>SUM(F58,I58)</f>
        <v>51497</v>
      </c>
      <c r="L58" s="15">
        <f>SUM(J58:K58)</f>
        <v>416431</v>
      </c>
      <c r="M58" s="15">
        <v>356209</v>
      </c>
      <c r="N58" s="15">
        <v>41668</v>
      </c>
      <c r="O58" s="15">
        <f t="shared" si="21"/>
        <v>397877</v>
      </c>
      <c r="P58" s="52">
        <f t="shared" si="22"/>
        <v>95.544519980500979</v>
      </c>
    </row>
    <row r="59" spans="1:16" x14ac:dyDescent="0.2">
      <c r="A59" s="7"/>
      <c r="B59" s="8"/>
      <c r="C59" s="8"/>
      <c r="D59" s="8"/>
      <c r="E59" s="8"/>
      <c r="F59" s="8"/>
      <c r="G59" s="8"/>
      <c r="H59" s="35"/>
      <c r="I59" s="14"/>
      <c r="J59" s="15"/>
      <c r="K59" s="17"/>
      <c r="L59" s="15"/>
      <c r="M59" s="15"/>
      <c r="N59" s="15"/>
      <c r="O59" s="15">
        <f t="shared" si="21"/>
        <v>0</v>
      </c>
      <c r="P59" s="52"/>
    </row>
    <row r="60" spans="1:16" x14ac:dyDescent="0.2">
      <c r="A60" s="14" t="s">
        <v>19</v>
      </c>
      <c r="B60" s="15">
        <v>3643049</v>
      </c>
      <c r="C60" s="15">
        <v>164932</v>
      </c>
      <c r="D60" s="15">
        <f>SUM(B60:C60)</f>
        <v>3807981</v>
      </c>
      <c r="E60" s="15">
        <v>4357912</v>
      </c>
      <c r="F60" s="15">
        <v>196885</v>
      </c>
      <c r="G60" s="15">
        <f>SUM(E60:F60)</f>
        <v>4554797</v>
      </c>
      <c r="H60" s="16">
        <v>-3904404</v>
      </c>
      <c r="I60" s="15">
        <v>-62037</v>
      </c>
      <c r="J60" s="15">
        <f>SUM(E60,H60)</f>
        <v>453508</v>
      </c>
      <c r="K60" s="15">
        <f>SUM(F60,I60)</f>
        <v>134848</v>
      </c>
      <c r="L60" s="15">
        <f>SUM(J60:K60)</f>
        <v>588356</v>
      </c>
      <c r="M60" s="15">
        <v>2733621</v>
      </c>
      <c r="N60" s="15">
        <v>148518</v>
      </c>
      <c r="O60" s="15">
        <f t="shared" si="21"/>
        <v>2882139</v>
      </c>
      <c r="P60" s="52">
        <f t="shared" si="22"/>
        <v>489.8631100898096</v>
      </c>
    </row>
    <row r="61" spans="1:16" x14ac:dyDescent="0.2">
      <c r="A61" s="7"/>
      <c r="B61" s="8"/>
      <c r="C61" s="8"/>
      <c r="D61" s="8"/>
      <c r="E61" s="8"/>
      <c r="F61" s="8"/>
      <c r="G61" s="8"/>
      <c r="H61" s="35"/>
      <c r="I61" s="14"/>
      <c r="J61" s="15"/>
      <c r="K61" s="17"/>
      <c r="L61" s="15"/>
      <c r="M61" s="15"/>
      <c r="N61" s="15"/>
      <c r="O61" s="15">
        <f t="shared" si="21"/>
        <v>0</v>
      </c>
      <c r="P61" s="52"/>
    </row>
    <row r="62" spans="1:16" x14ac:dyDescent="0.2">
      <c r="A62" s="14" t="s">
        <v>20</v>
      </c>
      <c r="B62" s="15">
        <v>20480</v>
      </c>
      <c r="C62" s="15">
        <v>65200</v>
      </c>
      <c r="D62" s="15">
        <f>SUM(B62:C62)</f>
        <v>85680</v>
      </c>
      <c r="E62" s="15">
        <v>20480</v>
      </c>
      <c r="F62" s="15">
        <v>65200</v>
      </c>
      <c r="G62" s="15">
        <f>SUM(E62:F62)</f>
        <v>85680</v>
      </c>
      <c r="H62" s="16">
        <v>-4956</v>
      </c>
      <c r="I62" s="15">
        <v>-21283</v>
      </c>
      <c r="J62" s="15">
        <f>SUM(E62,H62)</f>
        <v>15524</v>
      </c>
      <c r="K62" s="15">
        <f>SUM(F62,I62)</f>
        <v>43917</v>
      </c>
      <c r="L62" s="15">
        <f>SUM(J62:K62)</f>
        <v>59441</v>
      </c>
      <c r="M62" s="15">
        <v>11524</v>
      </c>
      <c r="N62" s="15">
        <v>43917</v>
      </c>
      <c r="O62" s="15">
        <f t="shared" si="21"/>
        <v>55441</v>
      </c>
      <c r="P62" s="52">
        <f t="shared" si="22"/>
        <v>93.27063811174105</v>
      </c>
    </row>
    <row r="63" spans="1:16" x14ac:dyDescent="0.2">
      <c r="A63" s="36"/>
      <c r="B63" s="8"/>
      <c r="C63" s="8"/>
      <c r="D63" s="8"/>
      <c r="E63" s="8"/>
      <c r="F63" s="8"/>
      <c r="G63" s="8"/>
      <c r="H63" s="35"/>
      <c r="I63" s="14"/>
      <c r="J63" s="14"/>
      <c r="K63" s="35"/>
      <c r="L63" s="14"/>
      <c r="M63" s="15"/>
      <c r="N63" s="15"/>
      <c r="O63" s="15">
        <f t="shared" si="21"/>
        <v>0</v>
      </c>
      <c r="P63" s="52"/>
    </row>
    <row r="64" spans="1:16" x14ac:dyDescent="0.2">
      <c r="A64" s="37" t="s">
        <v>21</v>
      </c>
      <c r="B64" s="15">
        <f>SUM(B65:B71)</f>
        <v>2893920</v>
      </c>
      <c r="C64" s="15">
        <f t="shared" ref="C64:O64" si="23">SUM(C65:C71)</f>
        <v>1388901</v>
      </c>
      <c r="D64" s="15">
        <f t="shared" si="23"/>
        <v>4282821</v>
      </c>
      <c r="E64" s="15">
        <f>SUM(E65:E71)</f>
        <v>3175680</v>
      </c>
      <c r="F64" s="15">
        <f>SUM(F65:F71)</f>
        <v>1863278</v>
      </c>
      <c r="G64" s="15">
        <f t="shared" si="23"/>
        <v>5038958</v>
      </c>
      <c r="H64" s="15">
        <f t="shared" si="23"/>
        <v>-60056</v>
      </c>
      <c r="I64" s="15">
        <f t="shared" si="23"/>
        <v>-78387</v>
      </c>
      <c r="J64" s="15">
        <f t="shared" si="23"/>
        <v>3115624</v>
      </c>
      <c r="K64" s="15">
        <f t="shared" si="23"/>
        <v>1784891</v>
      </c>
      <c r="L64" s="15">
        <f t="shared" si="23"/>
        <v>4900515</v>
      </c>
      <c r="M64" s="15">
        <f t="shared" si="23"/>
        <v>3107544</v>
      </c>
      <c r="N64" s="15">
        <f t="shared" si="23"/>
        <v>1772055</v>
      </c>
      <c r="O64" s="15">
        <f t="shared" si="23"/>
        <v>4879599</v>
      </c>
      <c r="P64" s="52">
        <f t="shared" si="22"/>
        <v>99.573187715984957</v>
      </c>
    </row>
    <row r="65" spans="1:16" x14ac:dyDescent="0.2">
      <c r="A65" s="36" t="s">
        <v>51</v>
      </c>
      <c r="B65" s="8">
        <v>1150978</v>
      </c>
      <c r="C65" s="8"/>
      <c r="D65" s="8">
        <f t="shared" ref="D65:D70" si="24">SUM(B65:C65)</f>
        <v>1150978</v>
      </c>
      <c r="E65" s="8">
        <v>1177546</v>
      </c>
      <c r="F65" s="8"/>
      <c r="G65" s="8">
        <f t="shared" ref="G65:G70" si="25">SUM(E65:F65)</f>
        <v>1177546</v>
      </c>
      <c r="H65" s="38">
        <v>1341</v>
      </c>
      <c r="I65" s="8"/>
      <c r="J65" s="8">
        <f t="shared" ref="J65:K70" si="26">SUM(E65,H65)</f>
        <v>1178887</v>
      </c>
      <c r="K65" s="8">
        <f t="shared" si="26"/>
        <v>0</v>
      </c>
      <c r="L65" s="8">
        <f t="shared" ref="L65:L70" si="27">SUM(J65:K65)</f>
        <v>1178887</v>
      </c>
      <c r="M65" s="8">
        <v>1178887</v>
      </c>
      <c r="N65" s="8"/>
      <c r="O65" s="8">
        <f t="shared" si="21"/>
        <v>1178887</v>
      </c>
      <c r="P65" s="52">
        <f t="shared" si="22"/>
        <v>100</v>
      </c>
    </row>
    <row r="66" spans="1:16" x14ac:dyDescent="0.2">
      <c r="A66" s="7" t="s">
        <v>22</v>
      </c>
      <c r="B66" s="8">
        <v>46992</v>
      </c>
      <c r="C66" s="8">
        <v>82152</v>
      </c>
      <c r="D66" s="8">
        <f t="shared" si="24"/>
        <v>129144</v>
      </c>
      <c r="E66" s="8">
        <v>32416</v>
      </c>
      <c r="F66" s="8">
        <v>92659</v>
      </c>
      <c r="G66" s="8">
        <f t="shared" si="25"/>
        <v>125075</v>
      </c>
      <c r="H66" s="38"/>
      <c r="I66" s="8">
        <v>31180</v>
      </c>
      <c r="J66" s="8">
        <f t="shared" si="26"/>
        <v>32416</v>
      </c>
      <c r="K66" s="8">
        <f t="shared" si="26"/>
        <v>123839</v>
      </c>
      <c r="L66" s="8">
        <f t="shared" si="27"/>
        <v>156255</v>
      </c>
      <c r="M66" s="8">
        <v>32042</v>
      </c>
      <c r="N66" s="8">
        <v>121042</v>
      </c>
      <c r="O66" s="8">
        <f t="shared" si="21"/>
        <v>153084</v>
      </c>
      <c r="P66" s="52">
        <f t="shared" si="22"/>
        <v>97.970624940001912</v>
      </c>
    </row>
    <row r="67" spans="1:16" x14ac:dyDescent="0.2">
      <c r="A67" s="7" t="s">
        <v>57</v>
      </c>
      <c r="B67" s="8">
        <v>56000</v>
      </c>
      <c r="C67" s="8"/>
      <c r="D67" s="8">
        <f t="shared" si="24"/>
        <v>56000</v>
      </c>
      <c r="E67" s="8">
        <v>56000</v>
      </c>
      <c r="F67" s="8"/>
      <c r="G67" s="8">
        <f t="shared" si="25"/>
        <v>56000</v>
      </c>
      <c r="H67" s="38">
        <v>-56000</v>
      </c>
      <c r="I67" s="8"/>
      <c r="J67" s="8">
        <f t="shared" si="26"/>
        <v>0</v>
      </c>
      <c r="K67" s="8">
        <f t="shared" si="26"/>
        <v>0</v>
      </c>
      <c r="L67" s="8">
        <f t="shared" si="27"/>
        <v>0</v>
      </c>
      <c r="M67" s="8"/>
      <c r="N67" s="8"/>
      <c r="O67" s="8">
        <f t="shared" si="21"/>
        <v>0</v>
      </c>
      <c r="P67" s="52"/>
    </row>
    <row r="68" spans="1:16" x14ac:dyDescent="0.2">
      <c r="A68" s="7" t="s">
        <v>23</v>
      </c>
      <c r="B68" s="8">
        <v>1639950</v>
      </c>
      <c r="C68" s="8">
        <v>1306749</v>
      </c>
      <c r="D68" s="8">
        <f t="shared" si="24"/>
        <v>2946699</v>
      </c>
      <c r="E68" s="8">
        <v>1859718</v>
      </c>
      <c r="F68" s="8">
        <v>1670619</v>
      </c>
      <c r="G68" s="8">
        <f t="shared" si="25"/>
        <v>3530337</v>
      </c>
      <c r="H68" s="38">
        <v>-5397</v>
      </c>
      <c r="I68" s="8">
        <v>-9567</v>
      </c>
      <c r="J68" s="8">
        <f t="shared" si="26"/>
        <v>1854321</v>
      </c>
      <c r="K68" s="8">
        <f t="shared" si="26"/>
        <v>1661052</v>
      </c>
      <c r="L68" s="8">
        <f t="shared" si="27"/>
        <v>3515373</v>
      </c>
      <c r="M68" s="8">
        <v>1846615</v>
      </c>
      <c r="N68" s="8">
        <v>1651013</v>
      </c>
      <c r="O68" s="8">
        <f t="shared" si="21"/>
        <v>3497628</v>
      </c>
      <c r="P68" s="52">
        <f t="shared" si="22"/>
        <v>99.495217150498689</v>
      </c>
    </row>
    <row r="69" spans="1:16" x14ac:dyDescent="0.2">
      <c r="A69" s="7" t="s">
        <v>58</v>
      </c>
      <c r="B69" s="15"/>
      <c r="C69" s="15"/>
      <c r="D69" s="8">
        <f t="shared" si="24"/>
        <v>0</v>
      </c>
      <c r="E69" s="8">
        <v>50000</v>
      </c>
      <c r="F69" s="8">
        <v>100000</v>
      </c>
      <c r="G69" s="8">
        <f t="shared" si="25"/>
        <v>150000</v>
      </c>
      <c r="H69" s="8"/>
      <c r="I69" s="8">
        <v>-100000</v>
      </c>
      <c r="J69" s="8">
        <f t="shared" si="26"/>
        <v>50000</v>
      </c>
      <c r="K69" s="8">
        <f t="shared" si="26"/>
        <v>0</v>
      </c>
      <c r="L69" s="8">
        <f t="shared" si="27"/>
        <v>50000</v>
      </c>
      <c r="M69" s="8">
        <v>50000</v>
      </c>
      <c r="N69" s="8"/>
      <c r="O69" s="8">
        <f t="shared" si="21"/>
        <v>50000</v>
      </c>
      <c r="P69" s="52">
        <f t="shared" si="22"/>
        <v>100</v>
      </c>
    </row>
    <row r="70" spans="1:16" x14ac:dyDescent="0.2">
      <c r="A70" s="7" t="s">
        <v>62</v>
      </c>
      <c r="B70" s="8"/>
      <c r="C70" s="8"/>
      <c r="D70" s="8">
        <f t="shared" si="24"/>
        <v>0</v>
      </c>
      <c r="E70" s="8"/>
      <c r="F70" s="8"/>
      <c r="G70" s="8">
        <f t="shared" si="25"/>
        <v>0</v>
      </c>
      <c r="H70" s="8"/>
      <c r="I70" s="8"/>
      <c r="J70" s="8">
        <f t="shared" si="26"/>
        <v>0</v>
      </c>
      <c r="K70" s="8">
        <f t="shared" si="26"/>
        <v>0</v>
      </c>
      <c r="L70" s="8">
        <f t="shared" si="27"/>
        <v>0</v>
      </c>
      <c r="M70" s="8"/>
      <c r="N70" s="8"/>
      <c r="O70" s="8">
        <f t="shared" si="21"/>
        <v>0</v>
      </c>
      <c r="P70" s="52"/>
    </row>
    <row r="71" spans="1:16" x14ac:dyDescent="0.2">
      <c r="A71" s="14"/>
      <c r="B71" s="8"/>
      <c r="C71" s="8"/>
      <c r="D71" s="8"/>
      <c r="E71" s="8"/>
      <c r="F71" s="8"/>
      <c r="G71" s="8"/>
      <c r="H71" s="51"/>
      <c r="I71" s="12"/>
      <c r="J71" s="12"/>
      <c r="K71" s="13"/>
      <c r="L71" s="12"/>
      <c r="M71" s="12"/>
      <c r="N71" s="36"/>
      <c r="O71" s="12"/>
      <c r="P71" s="52"/>
    </row>
    <row r="72" spans="1:16" x14ac:dyDescent="0.2">
      <c r="A72" s="7"/>
      <c r="B72" s="8"/>
      <c r="C72" s="8"/>
      <c r="D72" s="8"/>
      <c r="E72" s="8"/>
      <c r="F72" s="8"/>
      <c r="G72" s="8"/>
      <c r="H72" s="13"/>
      <c r="I72" s="12"/>
      <c r="J72" s="12"/>
      <c r="K72" s="13"/>
      <c r="L72" s="12"/>
      <c r="M72" s="12"/>
      <c r="N72" s="36"/>
      <c r="O72" s="12"/>
      <c r="P72" s="52"/>
    </row>
    <row r="73" spans="1:16" x14ac:dyDescent="0.2">
      <c r="A73" s="7"/>
      <c r="B73" s="8"/>
      <c r="C73" s="8"/>
      <c r="D73" s="8"/>
      <c r="E73" s="8"/>
      <c r="F73" s="8"/>
      <c r="G73" s="8"/>
      <c r="H73" s="13"/>
      <c r="I73" s="12"/>
      <c r="J73" s="12"/>
      <c r="K73" s="13"/>
      <c r="L73" s="12"/>
      <c r="M73" s="12"/>
      <c r="N73" s="36"/>
      <c r="O73" s="12"/>
      <c r="P73" s="52"/>
    </row>
    <row r="74" spans="1:16" x14ac:dyDescent="0.2">
      <c r="A74" s="7"/>
      <c r="B74" s="8"/>
      <c r="C74" s="8"/>
      <c r="D74" s="8"/>
      <c r="E74" s="8"/>
      <c r="F74" s="8"/>
      <c r="G74" s="8"/>
      <c r="H74" s="13"/>
      <c r="I74" s="12"/>
      <c r="J74" s="12"/>
      <c r="K74" s="13"/>
      <c r="L74" s="12"/>
      <c r="M74" s="12"/>
      <c r="N74" s="36"/>
      <c r="O74" s="12"/>
      <c r="P74" s="52"/>
    </row>
    <row r="75" spans="1:16" x14ac:dyDescent="0.2">
      <c r="A75" s="14" t="s">
        <v>3</v>
      </c>
      <c r="B75" s="15">
        <f t="shared" ref="B75:L75" si="28">SUM(B76:B77)</f>
        <v>736458</v>
      </c>
      <c r="C75" s="15">
        <f t="shared" si="28"/>
        <v>0</v>
      </c>
      <c r="D75" s="15">
        <f t="shared" si="28"/>
        <v>736458</v>
      </c>
      <c r="E75" s="15">
        <f>SUM(E76:E77)</f>
        <v>536085</v>
      </c>
      <c r="F75" s="15">
        <f>SUM(F76:F77)</f>
        <v>0</v>
      </c>
      <c r="G75" s="15">
        <f t="shared" si="28"/>
        <v>536085</v>
      </c>
      <c r="H75" s="15">
        <f t="shared" si="28"/>
        <v>-532085</v>
      </c>
      <c r="I75" s="15">
        <f t="shared" si="28"/>
        <v>0</v>
      </c>
      <c r="J75" s="15">
        <f t="shared" si="28"/>
        <v>4000</v>
      </c>
      <c r="K75" s="15">
        <f t="shared" si="28"/>
        <v>0</v>
      </c>
      <c r="L75" s="15">
        <f t="shared" si="28"/>
        <v>4000</v>
      </c>
      <c r="M75" s="12"/>
      <c r="N75" s="36"/>
      <c r="O75" s="12">
        <f t="shared" si="21"/>
        <v>0</v>
      </c>
      <c r="P75" s="52">
        <f t="shared" si="22"/>
        <v>0</v>
      </c>
    </row>
    <row r="76" spans="1:16" x14ac:dyDescent="0.2">
      <c r="A76" s="7" t="s">
        <v>7</v>
      </c>
      <c r="B76" s="8">
        <v>732458</v>
      </c>
      <c r="C76" s="8"/>
      <c r="D76" s="8">
        <f>SUM(B76:C76)</f>
        <v>732458</v>
      </c>
      <c r="E76" s="8">
        <v>532085</v>
      </c>
      <c r="F76" s="8"/>
      <c r="G76" s="8">
        <f>SUM(E76:F76)</f>
        <v>532085</v>
      </c>
      <c r="H76" s="38">
        <v>-532085</v>
      </c>
      <c r="I76" s="7"/>
      <c r="J76" s="8">
        <f>SUM(E76,H76)</f>
        <v>0</v>
      </c>
      <c r="K76" s="8">
        <f>SUM(F76,I76)</f>
        <v>0</v>
      </c>
      <c r="L76" s="8">
        <f>SUM(J76:K76)</f>
        <v>0</v>
      </c>
      <c r="M76" s="12"/>
      <c r="N76" s="36"/>
      <c r="O76" s="12">
        <f t="shared" si="21"/>
        <v>0</v>
      </c>
      <c r="P76" s="52"/>
    </row>
    <row r="77" spans="1:16" x14ac:dyDescent="0.2">
      <c r="A77" s="7" t="s">
        <v>4</v>
      </c>
      <c r="B77" s="8">
        <v>4000</v>
      </c>
      <c r="C77" s="8"/>
      <c r="D77" s="8">
        <f>SUM(B77:C77)</f>
        <v>4000</v>
      </c>
      <c r="E77" s="8">
        <v>4000</v>
      </c>
      <c r="F77" s="8"/>
      <c r="G77" s="8">
        <f>SUM(E77:F77)</f>
        <v>4000</v>
      </c>
      <c r="H77" s="38"/>
      <c r="I77" s="7"/>
      <c r="J77" s="8">
        <f>SUM(E77,H77)</f>
        <v>4000</v>
      </c>
      <c r="K77" s="8">
        <f>SUM(F77,I77)</f>
        <v>0</v>
      </c>
      <c r="L77" s="8">
        <f>SUM(J77:K77)</f>
        <v>4000</v>
      </c>
      <c r="M77" s="12"/>
      <c r="N77" s="36"/>
      <c r="O77" s="12">
        <f t="shared" si="21"/>
        <v>0</v>
      </c>
      <c r="P77" s="52">
        <f t="shared" si="22"/>
        <v>0</v>
      </c>
    </row>
    <row r="78" spans="1:16" x14ac:dyDescent="0.2">
      <c r="A78" s="7"/>
      <c r="B78" s="8"/>
      <c r="C78" s="8"/>
      <c r="D78" s="8"/>
      <c r="E78" s="8"/>
      <c r="F78" s="8"/>
      <c r="G78" s="8"/>
      <c r="H78" s="13"/>
      <c r="I78" s="12"/>
      <c r="J78" s="12"/>
      <c r="K78" s="13"/>
      <c r="L78" s="12"/>
      <c r="M78" s="12"/>
      <c r="N78" s="36"/>
      <c r="O78" s="12"/>
      <c r="P78" s="12"/>
    </row>
    <row r="79" spans="1:16" x14ac:dyDescent="0.2">
      <c r="A79" s="14"/>
      <c r="B79" s="15"/>
      <c r="C79" s="15"/>
      <c r="D79" s="15"/>
      <c r="E79" s="15"/>
      <c r="F79" s="15"/>
      <c r="G79" s="15"/>
      <c r="H79" s="13"/>
      <c r="I79" s="12"/>
      <c r="J79" s="12"/>
      <c r="K79" s="13"/>
      <c r="L79" s="12"/>
      <c r="M79" s="12"/>
      <c r="N79" s="36"/>
      <c r="O79" s="12"/>
      <c r="P79" s="12"/>
    </row>
    <row r="80" spans="1:16" x14ac:dyDescent="0.2">
      <c r="A80" s="14"/>
      <c r="B80" s="15"/>
      <c r="C80" s="15"/>
      <c r="D80" s="15"/>
      <c r="E80" s="15"/>
      <c r="F80" s="15"/>
      <c r="G80" s="15"/>
      <c r="H80" s="13"/>
      <c r="I80" s="12"/>
      <c r="J80" s="12"/>
      <c r="K80" s="13"/>
      <c r="L80" s="12"/>
      <c r="M80" s="12"/>
      <c r="N80" s="36"/>
      <c r="O80" s="12"/>
      <c r="P80" s="12"/>
    </row>
    <row r="81" spans="1:16" x14ac:dyDescent="0.2">
      <c r="A81" s="36"/>
      <c r="B81" s="15"/>
      <c r="C81" s="15"/>
      <c r="D81" s="15"/>
      <c r="E81" s="15"/>
      <c r="F81" s="15"/>
      <c r="G81" s="15"/>
      <c r="H81" s="13"/>
      <c r="I81" s="12"/>
      <c r="J81" s="12"/>
      <c r="K81" s="13"/>
      <c r="L81" s="12"/>
      <c r="M81" s="12"/>
      <c r="N81" s="36"/>
      <c r="O81" s="12"/>
      <c r="P81" s="12"/>
    </row>
    <row r="82" spans="1:16" x14ac:dyDescent="0.2">
      <c r="A82" s="36"/>
      <c r="B82" s="15"/>
      <c r="C82" s="15"/>
      <c r="D82" s="8"/>
      <c r="E82" s="15"/>
      <c r="F82" s="15"/>
      <c r="G82" s="8"/>
      <c r="H82" s="13"/>
      <c r="I82" s="12"/>
      <c r="J82" s="12"/>
      <c r="K82" s="13"/>
      <c r="L82" s="12"/>
      <c r="M82" s="12"/>
      <c r="N82" s="36"/>
      <c r="O82" s="12"/>
      <c r="P82" s="12"/>
    </row>
    <row r="83" spans="1:16" x14ac:dyDescent="0.2">
      <c r="A83" s="36"/>
      <c r="B83" s="8"/>
      <c r="C83" s="8"/>
      <c r="D83" s="8"/>
      <c r="E83" s="8"/>
      <c r="F83" s="8"/>
      <c r="G83" s="8"/>
      <c r="H83" s="13"/>
      <c r="I83" s="12"/>
      <c r="J83" s="12"/>
      <c r="K83" s="13"/>
      <c r="L83" s="12"/>
      <c r="M83" s="12"/>
      <c r="N83" s="36"/>
      <c r="O83" s="12"/>
      <c r="P83" s="12"/>
    </row>
    <row r="84" spans="1:16" x14ac:dyDescent="0.2">
      <c r="A84" s="36"/>
      <c r="B84" s="8"/>
      <c r="C84" s="8"/>
      <c r="D84" s="8"/>
      <c r="E84" s="8"/>
      <c r="F84" s="8"/>
      <c r="G84" s="8"/>
      <c r="H84" s="13"/>
      <c r="I84" s="12"/>
      <c r="J84" s="12"/>
      <c r="K84" s="13"/>
      <c r="L84" s="12"/>
      <c r="M84" s="12"/>
      <c r="N84" s="36"/>
      <c r="O84" s="12"/>
      <c r="P84" s="12"/>
    </row>
    <row r="85" spans="1:16" x14ac:dyDescent="0.2">
      <c r="A85" s="36"/>
      <c r="B85" s="8"/>
      <c r="C85" s="8"/>
      <c r="D85" s="8"/>
      <c r="E85" s="8"/>
      <c r="F85" s="8"/>
      <c r="G85" s="8"/>
      <c r="H85" s="13"/>
      <c r="I85" s="12"/>
      <c r="J85" s="12"/>
      <c r="K85" s="13"/>
      <c r="L85" s="12"/>
      <c r="M85" s="12"/>
      <c r="N85" s="36"/>
      <c r="O85" s="12"/>
      <c r="P85" s="12"/>
    </row>
    <row r="86" spans="1:16" x14ac:dyDescent="0.2">
      <c r="A86" s="7"/>
      <c r="B86" s="8"/>
      <c r="C86" s="8"/>
      <c r="D86" s="8"/>
      <c r="E86" s="8"/>
      <c r="F86" s="8"/>
      <c r="G86" s="8"/>
      <c r="H86" s="13"/>
      <c r="I86" s="12"/>
      <c r="J86" s="12"/>
      <c r="K86" s="13"/>
      <c r="L86" s="12"/>
      <c r="M86" s="12"/>
      <c r="N86" s="36"/>
      <c r="O86" s="12"/>
      <c r="P86" s="12"/>
    </row>
    <row r="87" spans="1:16" x14ac:dyDescent="0.2">
      <c r="A87" s="7"/>
      <c r="B87" s="8"/>
      <c r="C87" s="8"/>
      <c r="D87" s="8"/>
      <c r="E87" s="8"/>
      <c r="F87" s="8"/>
      <c r="G87" s="8"/>
      <c r="H87" s="13"/>
      <c r="I87" s="12"/>
      <c r="J87" s="12"/>
      <c r="K87" s="13"/>
      <c r="L87" s="12"/>
      <c r="M87" s="12"/>
      <c r="N87" s="36"/>
      <c r="O87" s="12"/>
      <c r="P87" s="12"/>
    </row>
    <row r="88" spans="1:16" x14ac:dyDescent="0.2">
      <c r="A88" s="7"/>
      <c r="B88" s="8"/>
      <c r="C88" s="8"/>
      <c r="D88" s="8"/>
      <c r="E88" s="8"/>
      <c r="F88" s="8"/>
      <c r="G88" s="8"/>
      <c r="H88" s="13"/>
      <c r="I88" s="12"/>
      <c r="J88" s="12"/>
      <c r="K88" s="13"/>
      <c r="L88" s="12"/>
      <c r="M88" s="12"/>
      <c r="N88" s="36"/>
      <c r="O88" s="12"/>
      <c r="P88" s="12"/>
    </row>
    <row r="89" spans="1:16" x14ac:dyDescent="0.2">
      <c r="A89" s="7"/>
      <c r="B89" s="8"/>
      <c r="C89" s="8"/>
      <c r="D89" s="8"/>
      <c r="E89" s="8"/>
      <c r="F89" s="8"/>
      <c r="G89" s="39"/>
      <c r="H89" s="13"/>
      <c r="I89" s="12"/>
      <c r="J89" s="12"/>
      <c r="K89" s="13"/>
      <c r="L89" s="12"/>
      <c r="M89" s="12"/>
      <c r="N89" s="36"/>
      <c r="O89" s="12"/>
      <c r="P89" s="12"/>
    </row>
    <row r="90" spans="1:16" x14ac:dyDescent="0.2">
      <c r="A90" s="72" t="s">
        <v>16</v>
      </c>
      <c r="B90" s="55">
        <f t="shared" ref="B90:L90" si="29">SUM(B56,B58,B60,B62,B64,B75)</f>
        <v>9928866</v>
      </c>
      <c r="C90" s="55">
        <f t="shared" si="29"/>
        <v>1808809</v>
      </c>
      <c r="D90" s="55">
        <f t="shared" si="29"/>
        <v>11737675</v>
      </c>
      <c r="E90" s="55">
        <f>SUM(E56,E58,E60,E62,E64,E75)</f>
        <v>11035241</v>
      </c>
      <c r="F90" s="55">
        <f>SUM(F56,F58,F60,F62,F64,F75)</f>
        <v>2342857</v>
      </c>
      <c r="G90" s="55">
        <f>SUM(G56,G58,G60,G62,G64,G75)</f>
        <v>13378098</v>
      </c>
      <c r="H90" s="56">
        <f t="shared" si="29"/>
        <v>-4438071</v>
      </c>
      <c r="I90" s="55">
        <f t="shared" si="29"/>
        <v>-132745</v>
      </c>
      <c r="J90" s="55">
        <f t="shared" si="29"/>
        <v>6597170</v>
      </c>
      <c r="K90" s="56">
        <f t="shared" si="29"/>
        <v>2210112</v>
      </c>
      <c r="L90" s="55">
        <f t="shared" si="29"/>
        <v>8807282</v>
      </c>
      <c r="M90" s="55">
        <f t="shared" ref="M90:O90" si="30">SUM(M56,M58,M60,M62,M64,M75)</f>
        <v>8801273</v>
      </c>
      <c r="N90" s="55">
        <f t="shared" si="30"/>
        <v>2206980</v>
      </c>
      <c r="O90" s="55">
        <f t="shared" si="30"/>
        <v>11008253</v>
      </c>
      <c r="P90" s="76">
        <f>+O90/L90*100</f>
        <v>124.99035457250034</v>
      </c>
    </row>
    <row r="91" spans="1:16" x14ac:dyDescent="0.2">
      <c r="A91" s="72"/>
      <c r="B91" s="55"/>
      <c r="C91" s="55"/>
      <c r="D91" s="55"/>
      <c r="E91" s="55"/>
      <c r="F91" s="55"/>
      <c r="G91" s="55"/>
      <c r="H91" s="56"/>
      <c r="I91" s="55"/>
      <c r="J91" s="55"/>
      <c r="K91" s="56"/>
      <c r="L91" s="55"/>
      <c r="M91" s="55"/>
      <c r="N91" s="55"/>
      <c r="O91" s="55"/>
      <c r="P91" s="77"/>
    </row>
    <row r="92" spans="1:16" x14ac:dyDescent="0.2">
      <c r="A92" s="22" t="s">
        <v>18</v>
      </c>
      <c r="B92" s="40">
        <f>SUM(B93:B94)</f>
        <v>1064144</v>
      </c>
      <c r="C92" s="40">
        <f t="shared" ref="C92:O92" si="31">SUM(C93:C94)</f>
        <v>0</v>
      </c>
      <c r="D92" s="40">
        <f t="shared" si="31"/>
        <v>1064144</v>
      </c>
      <c r="E92" s="40">
        <f>SUM(E93:E94)</f>
        <v>3450023</v>
      </c>
      <c r="F92" s="40">
        <f>SUM(F93:F94)</f>
        <v>0</v>
      </c>
      <c r="G92" s="40">
        <f t="shared" si="31"/>
        <v>3450023</v>
      </c>
      <c r="H92" s="40">
        <f t="shared" si="31"/>
        <v>415666</v>
      </c>
      <c r="I92" s="40">
        <f t="shared" si="31"/>
        <v>0</v>
      </c>
      <c r="J92" s="40">
        <f t="shared" si="31"/>
        <v>3865689</v>
      </c>
      <c r="K92" s="40">
        <f t="shared" si="31"/>
        <v>0</v>
      </c>
      <c r="L92" s="40">
        <f t="shared" si="31"/>
        <v>3865689</v>
      </c>
      <c r="M92" s="40">
        <f t="shared" si="31"/>
        <v>3865688</v>
      </c>
      <c r="N92" s="40">
        <f t="shared" si="31"/>
        <v>0</v>
      </c>
      <c r="O92" s="40">
        <f t="shared" si="31"/>
        <v>3865688</v>
      </c>
      <c r="P92" s="52">
        <f t="shared" ref="P92:P95" si="32">+O92/L92*100</f>
        <v>99.999974131390289</v>
      </c>
    </row>
    <row r="93" spans="1:16" x14ac:dyDescent="0.2">
      <c r="A93" s="25" t="s">
        <v>60</v>
      </c>
      <c r="B93" s="26">
        <v>1000000</v>
      </c>
      <c r="C93" s="26"/>
      <c r="D93" s="41">
        <f>SUM(B93:C93)</f>
        <v>1000000</v>
      </c>
      <c r="E93" s="26">
        <v>3100000</v>
      </c>
      <c r="F93" s="26"/>
      <c r="G93" s="41">
        <f>SUM(E93:F93)</f>
        <v>3100000</v>
      </c>
      <c r="H93" s="28">
        <v>251930</v>
      </c>
      <c r="I93" s="26"/>
      <c r="J93" s="50">
        <f>SUM(E93,H93)</f>
        <v>3351930</v>
      </c>
      <c r="K93" s="29">
        <f>SUM(F93,I93)</f>
        <v>0</v>
      </c>
      <c r="L93" s="29">
        <f>SUM(J93:K93)</f>
        <v>3351930</v>
      </c>
      <c r="M93" s="12">
        <v>3351930</v>
      </c>
      <c r="N93" s="36"/>
      <c r="O93" s="12">
        <f t="shared" ref="O93:O94" si="33">+M93+N93</f>
        <v>3351930</v>
      </c>
      <c r="P93" s="52">
        <f t="shared" si="32"/>
        <v>100</v>
      </c>
    </row>
    <row r="94" spans="1:16" x14ac:dyDescent="0.2">
      <c r="A94" s="42" t="s">
        <v>52</v>
      </c>
      <c r="B94" s="43">
        <v>64144</v>
      </c>
      <c r="C94" s="41"/>
      <c r="D94" s="41">
        <f>SUM(B94:C94)</f>
        <v>64144</v>
      </c>
      <c r="E94" s="43">
        <v>350023</v>
      </c>
      <c r="F94" s="41"/>
      <c r="G94" s="41">
        <f>SUM(E94:F94)</f>
        <v>350023</v>
      </c>
      <c r="H94" s="38">
        <v>163736</v>
      </c>
      <c r="I94" s="12"/>
      <c r="J94" s="29">
        <f>SUM(E94,H94)</f>
        <v>513759</v>
      </c>
      <c r="K94" s="29">
        <f>SUM(F94,I94)</f>
        <v>0</v>
      </c>
      <c r="L94" s="29">
        <f>SUM(J94:K94)</f>
        <v>513759</v>
      </c>
      <c r="M94" s="12">
        <v>513758</v>
      </c>
      <c r="N94" s="36"/>
      <c r="O94" s="12">
        <f t="shared" si="33"/>
        <v>513758</v>
      </c>
      <c r="P94" s="52">
        <f t="shared" si="32"/>
        <v>99.999805356207872</v>
      </c>
    </row>
    <row r="95" spans="1:16" x14ac:dyDescent="0.2">
      <c r="A95" s="32" t="s">
        <v>17</v>
      </c>
      <c r="B95" s="21">
        <f>SUM(B90,B92)</f>
        <v>10993010</v>
      </c>
      <c r="C95" s="21">
        <f t="shared" ref="C95:O95" si="34">SUM(C90,C92)</f>
        <v>1808809</v>
      </c>
      <c r="D95" s="21">
        <f t="shared" si="34"/>
        <v>12801819</v>
      </c>
      <c r="E95" s="21">
        <f>SUM(E90,E92)</f>
        <v>14485264</v>
      </c>
      <c r="F95" s="21">
        <f>SUM(F90,F92)</f>
        <v>2342857</v>
      </c>
      <c r="G95" s="21">
        <f t="shared" si="34"/>
        <v>16828121</v>
      </c>
      <c r="H95" s="21">
        <f t="shared" si="34"/>
        <v>-4022405</v>
      </c>
      <c r="I95" s="21">
        <f t="shared" si="34"/>
        <v>-132745</v>
      </c>
      <c r="J95" s="21">
        <f t="shared" si="34"/>
        <v>10462859</v>
      </c>
      <c r="K95" s="21">
        <f t="shared" si="34"/>
        <v>2210112</v>
      </c>
      <c r="L95" s="21">
        <f t="shared" si="34"/>
        <v>12672971</v>
      </c>
      <c r="M95" s="21">
        <f t="shared" si="34"/>
        <v>12666961</v>
      </c>
      <c r="N95" s="21">
        <f t="shared" si="34"/>
        <v>2206980</v>
      </c>
      <c r="O95" s="21">
        <f t="shared" si="34"/>
        <v>14873941</v>
      </c>
      <c r="P95" s="53">
        <f t="shared" si="32"/>
        <v>117.36743499215771</v>
      </c>
    </row>
    <row r="97" spans="1:15" x14ac:dyDescent="0.2">
      <c r="A97" s="54"/>
      <c r="B97" s="74" t="s">
        <v>9</v>
      </c>
      <c r="C97" s="74"/>
      <c r="D97" s="74"/>
      <c r="E97" s="74"/>
      <c r="F97" s="74"/>
      <c r="G97" s="74"/>
      <c r="H97" s="74"/>
      <c r="I97" s="74"/>
      <c r="J97" s="74"/>
      <c r="K97" s="74"/>
      <c r="L97" s="16">
        <f>SUM(L47-L95)</f>
        <v>5149384</v>
      </c>
      <c r="N97" s="16"/>
      <c r="O97" s="16">
        <f>SUM(O47-O95)</f>
        <v>2938252</v>
      </c>
    </row>
  </sheetData>
  <mergeCells count="75">
    <mergeCell ref="M41:M42"/>
    <mergeCell ref="N41:N42"/>
    <mergeCell ref="O41:O42"/>
    <mergeCell ref="P90:P91"/>
    <mergeCell ref="P41:P42"/>
    <mergeCell ref="M90:M91"/>
    <mergeCell ref="N90:N91"/>
    <mergeCell ref="O90:O91"/>
    <mergeCell ref="M53:O53"/>
    <mergeCell ref="P53:P55"/>
    <mergeCell ref="M54:M55"/>
    <mergeCell ref="N54:N55"/>
    <mergeCell ref="O54:O55"/>
    <mergeCell ref="B97:K97"/>
    <mergeCell ref="D41:D42"/>
    <mergeCell ref="G90:G91"/>
    <mergeCell ref="E53:G53"/>
    <mergeCell ref="F54:F55"/>
    <mergeCell ref="G54:G55"/>
    <mergeCell ref="D53:D55"/>
    <mergeCell ref="E54:E55"/>
    <mergeCell ref="D90:D91"/>
    <mergeCell ref="E90:E91"/>
    <mergeCell ref="F90:F91"/>
    <mergeCell ref="J53:L53"/>
    <mergeCell ref="J41:J42"/>
    <mergeCell ref="K41:K42"/>
    <mergeCell ref="L41:L42"/>
    <mergeCell ref="H41:H42"/>
    <mergeCell ref="B41:B42"/>
    <mergeCell ref="C41:C42"/>
    <mergeCell ref="A90:A91"/>
    <mergeCell ref="A53:A55"/>
    <mergeCell ref="B90:B91"/>
    <mergeCell ref="A41:A42"/>
    <mergeCell ref="C90:C91"/>
    <mergeCell ref="B53:B55"/>
    <mergeCell ref="C53:C55"/>
    <mergeCell ref="A4:A6"/>
    <mergeCell ref="E4:G4"/>
    <mergeCell ref="D4:D6"/>
    <mergeCell ref="E5:E6"/>
    <mergeCell ref="A2:P2"/>
    <mergeCell ref="P4:P6"/>
    <mergeCell ref="O1:P1"/>
    <mergeCell ref="J5:J6"/>
    <mergeCell ref="K5:K6"/>
    <mergeCell ref="L5:L6"/>
    <mergeCell ref="B4:B6"/>
    <mergeCell ref="J4:L4"/>
    <mergeCell ref="I5:I6"/>
    <mergeCell ref="C4:C6"/>
    <mergeCell ref="H5:H6"/>
    <mergeCell ref="H4:I4"/>
    <mergeCell ref="F5:F6"/>
    <mergeCell ref="G5:G6"/>
    <mergeCell ref="M4:O4"/>
    <mergeCell ref="M5:M6"/>
    <mergeCell ref="N5:N6"/>
    <mergeCell ref="O5:O6"/>
    <mergeCell ref="G41:G42"/>
    <mergeCell ref="E41:E42"/>
    <mergeCell ref="L54:L55"/>
    <mergeCell ref="J54:J55"/>
    <mergeCell ref="K54:K55"/>
    <mergeCell ref="H54:H55"/>
    <mergeCell ref="I54:I55"/>
    <mergeCell ref="I41:I42"/>
    <mergeCell ref="H53:I53"/>
    <mergeCell ref="F41:F42"/>
    <mergeCell ref="L90:L91"/>
    <mergeCell ref="H90:H91"/>
    <mergeCell ref="I90:I91"/>
    <mergeCell ref="J90:J91"/>
    <mergeCell ref="K90:K91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8" scale="80" orientation="portrait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2024-05-09T17:01:30Z</cp:lastPrinted>
  <dcterms:created xsi:type="dcterms:W3CDTF">1997-01-17T14:02:09Z</dcterms:created>
  <dcterms:modified xsi:type="dcterms:W3CDTF">2024-05-23T13:58:34Z</dcterms:modified>
</cp:coreProperties>
</file>