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33ADB151-0A03-48AA-B28B-5EBCFD8E17C3}" xr6:coauthVersionLast="47" xr6:coauthVersionMax="47" xr10:uidLastSave="{00000000-0000-0000-0000-000000000000}"/>
  <bookViews>
    <workbookView xWindow="-120" yWindow="-120" windowWidth="29040" windowHeight="15840" xr2:uid="{5F6DC121-84A1-4E16-A69C-F676DD4A0F34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G44" i="1" s="1"/>
  <c r="H43" i="1" l="1"/>
  <c r="I43" i="1"/>
  <c r="G43" i="1"/>
  <c r="D43" i="1"/>
  <c r="N41" i="1"/>
  <c r="O41" i="1"/>
  <c r="P44" i="1"/>
  <c r="R44" i="1" s="1"/>
  <c r="Q44" i="1"/>
  <c r="Q41" i="1" s="1"/>
  <c r="Q42" i="1"/>
  <c r="P42" i="1"/>
  <c r="N24" i="1"/>
  <c r="O24" i="1"/>
  <c r="P26" i="1"/>
  <c r="R26" i="1" s="1"/>
  <c r="Q26" i="1"/>
  <c r="Q24" i="1" s="1"/>
  <c r="Q25" i="1"/>
  <c r="P25" i="1"/>
  <c r="P24" i="1" s="1"/>
  <c r="N15" i="1"/>
  <c r="O15" i="1"/>
  <c r="O39" i="1" s="1"/>
  <c r="O45" i="1" s="1"/>
  <c r="P17" i="1"/>
  <c r="Q17" i="1"/>
  <c r="P18" i="1"/>
  <c r="Q18" i="1"/>
  <c r="P19" i="1"/>
  <c r="Q19" i="1"/>
  <c r="P20" i="1"/>
  <c r="R20" i="1" s="1"/>
  <c r="Q20" i="1"/>
  <c r="Q16" i="1"/>
  <c r="R16" i="1"/>
  <c r="P16" i="1"/>
  <c r="Q13" i="1"/>
  <c r="P13" i="1"/>
  <c r="R13" i="1"/>
  <c r="Q11" i="1"/>
  <c r="P11" i="1"/>
  <c r="R11" i="1" s="1"/>
  <c r="Q9" i="1"/>
  <c r="P9" i="1"/>
  <c r="Q7" i="1"/>
  <c r="P7" i="1"/>
  <c r="R7" i="1" s="1"/>
  <c r="E23" i="1"/>
  <c r="F23" i="1"/>
  <c r="E41" i="1"/>
  <c r="F41" i="1"/>
  <c r="H44" i="1"/>
  <c r="H42" i="1"/>
  <c r="G42" i="1"/>
  <c r="I42" i="1"/>
  <c r="E35" i="1"/>
  <c r="F35" i="1"/>
  <c r="H35" i="1"/>
  <c r="H36" i="1"/>
  <c r="G36" i="1"/>
  <c r="I36" i="1" s="1"/>
  <c r="I35" i="1" s="1"/>
  <c r="G25" i="1"/>
  <c r="I25" i="1" s="1"/>
  <c r="H25" i="1"/>
  <c r="H23" i="1" s="1"/>
  <c r="G26" i="1"/>
  <c r="I26" i="1"/>
  <c r="H26" i="1"/>
  <c r="G27" i="1"/>
  <c r="I27" i="1" s="1"/>
  <c r="H27" i="1"/>
  <c r="G28" i="1"/>
  <c r="H28" i="1"/>
  <c r="I28" i="1" s="1"/>
  <c r="G29" i="1"/>
  <c r="I29" i="1" s="1"/>
  <c r="H29" i="1"/>
  <c r="G30" i="1"/>
  <c r="I30" i="1"/>
  <c r="H30" i="1"/>
  <c r="G31" i="1"/>
  <c r="I31" i="1" s="1"/>
  <c r="H31" i="1"/>
  <c r="G32" i="1"/>
  <c r="H32" i="1"/>
  <c r="I32" i="1" s="1"/>
  <c r="G33" i="1"/>
  <c r="I33" i="1" s="1"/>
  <c r="H33" i="1"/>
  <c r="H24" i="1"/>
  <c r="G24" i="1"/>
  <c r="G23" i="1" s="1"/>
  <c r="E12" i="1"/>
  <c r="F12" i="1"/>
  <c r="G14" i="1"/>
  <c r="I14" i="1" s="1"/>
  <c r="H14" i="1"/>
  <c r="G15" i="1"/>
  <c r="I15" i="1" s="1"/>
  <c r="H15" i="1"/>
  <c r="G16" i="1"/>
  <c r="I16" i="1"/>
  <c r="H16" i="1"/>
  <c r="G17" i="1"/>
  <c r="H17" i="1"/>
  <c r="I17" i="1"/>
  <c r="G18" i="1"/>
  <c r="I18" i="1" s="1"/>
  <c r="H18" i="1"/>
  <c r="G19" i="1"/>
  <c r="I19" i="1" s="1"/>
  <c r="H19" i="1"/>
  <c r="G20" i="1"/>
  <c r="I20" i="1"/>
  <c r="H20" i="1"/>
  <c r="G21" i="1"/>
  <c r="H21" i="1"/>
  <c r="I21" i="1"/>
  <c r="H13" i="1"/>
  <c r="H12" i="1" s="1"/>
  <c r="G13" i="1"/>
  <c r="G12" i="1" s="1"/>
  <c r="G9" i="1"/>
  <c r="I9" i="1" s="1"/>
  <c r="H9" i="1"/>
  <c r="H7" i="1" s="1"/>
  <c r="H39" i="1" s="1"/>
  <c r="H8" i="1"/>
  <c r="G8" i="1"/>
  <c r="G7" i="1" s="1"/>
  <c r="E7" i="1"/>
  <c r="F7" i="1"/>
  <c r="F39" i="1" s="1"/>
  <c r="F45" i="1" s="1"/>
  <c r="B7" i="1"/>
  <c r="B39" i="1" s="1"/>
  <c r="B45" i="1" s="1"/>
  <c r="K15" i="1"/>
  <c r="K39" i="1" s="1"/>
  <c r="K45" i="1" s="1"/>
  <c r="L15" i="1"/>
  <c r="L39" i="1" s="1"/>
  <c r="L45" i="1" s="1"/>
  <c r="M20" i="1"/>
  <c r="B41" i="1"/>
  <c r="K41" i="1"/>
  <c r="D44" i="1"/>
  <c r="C23" i="1"/>
  <c r="D14" i="1"/>
  <c r="D15" i="1"/>
  <c r="D12" i="1" s="1"/>
  <c r="M7" i="1"/>
  <c r="M9" i="1"/>
  <c r="M11" i="1"/>
  <c r="M13" i="1"/>
  <c r="M19" i="1"/>
  <c r="M17" i="1"/>
  <c r="M15" i="1" s="1"/>
  <c r="M18" i="1"/>
  <c r="M16" i="1"/>
  <c r="M25" i="1"/>
  <c r="M26" i="1"/>
  <c r="M24" i="1" s="1"/>
  <c r="M44" i="1"/>
  <c r="K24" i="1"/>
  <c r="L41" i="1"/>
  <c r="C7" i="1"/>
  <c r="C35" i="1"/>
  <c r="D8" i="1"/>
  <c r="D9" i="1"/>
  <c r="D7" i="1" s="1"/>
  <c r="D13" i="1"/>
  <c r="D16" i="1"/>
  <c r="D17" i="1"/>
  <c r="D18" i="1"/>
  <c r="D19" i="1"/>
  <c r="D21" i="1"/>
  <c r="B23" i="1"/>
  <c r="D36" i="1"/>
  <c r="D35" i="1" s="1"/>
  <c r="B12" i="1"/>
  <c r="C41" i="1"/>
  <c r="M42" i="1"/>
  <c r="M41" i="1" s="1"/>
  <c r="D42" i="1"/>
  <c r="D41" i="1" s="1"/>
  <c r="D27" i="1"/>
  <c r="D28" i="1"/>
  <c r="D29" i="1"/>
  <c r="D30" i="1"/>
  <c r="D31" i="1"/>
  <c r="D32" i="1"/>
  <c r="D33" i="1"/>
  <c r="C12" i="1"/>
  <c r="C39" i="1" s="1"/>
  <c r="C45" i="1" s="1"/>
  <c r="D20" i="1"/>
  <c r="B35" i="1"/>
  <c r="D24" i="1"/>
  <c r="D23" i="1" s="1"/>
  <c r="D25" i="1"/>
  <c r="D26" i="1"/>
  <c r="L24" i="1"/>
  <c r="N39" i="1" l="1"/>
  <c r="N45" i="1" s="1"/>
  <c r="P41" i="1"/>
  <c r="R19" i="1"/>
  <c r="R18" i="1"/>
  <c r="Q15" i="1"/>
  <c r="Q39" i="1" s="1"/>
  <c r="Q45" i="1" s="1"/>
  <c r="R17" i="1"/>
  <c r="R9" i="1"/>
  <c r="M39" i="1"/>
  <c r="M45" i="1" s="1"/>
  <c r="D39" i="1"/>
  <c r="D45" i="1" s="1"/>
  <c r="G39" i="1"/>
  <c r="G35" i="1"/>
  <c r="P15" i="1"/>
  <c r="P39" i="1" s="1"/>
  <c r="I13" i="1"/>
  <c r="I12" i="1" s="1"/>
  <c r="I24" i="1"/>
  <c r="I23" i="1" s="1"/>
  <c r="E39" i="1"/>
  <c r="H41" i="1"/>
  <c r="H45" i="1" s="1"/>
  <c r="R25" i="1"/>
  <c r="R24" i="1" s="1"/>
  <c r="R42" i="1"/>
  <c r="R41" i="1" s="1"/>
  <c r="I44" i="1"/>
  <c r="I41" i="1" s="1"/>
  <c r="E45" i="1"/>
  <c r="G41" i="1"/>
  <c r="I8" i="1"/>
  <c r="I7" i="1" s="1"/>
  <c r="I39" i="1" s="1"/>
  <c r="P45" i="1" l="1"/>
  <c r="R15" i="1"/>
  <c r="R39" i="1" s="1"/>
  <c r="R45" i="1" s="1"/>
  <c r="G45" i="1"/>
  <c r="I46" i="1" s="1"/>
  <c r="R46" i="1"/>
  <c r="M47" i="1"/>
  <c r="I45" i="1"/>
  <c r="R47" i="1" l="1"/>
</calcChain>
</file>

<file path=xl/sharedStrings.xml><?xml version="1.0" encoding="utf-8"?>
<sst xmlns="http://schemas.openxmlformats.org/spreadsheetml/2006/main" count="77" uniqueCount="63">
  <si>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</si>
  <si>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</si>
  <si>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</si>
  <si>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</si>
  <si>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</si>
  <si>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</si>
  <si>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</si>
  <si>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</si>
  <si>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</si>
  <si>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</si>
  <si>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</si>
  <si>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</si>
  <si>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</si>
  <si>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</si>
  <si>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</si>
  <si>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</si>
  <si>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</si>
  <si>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</si>
  <si>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</si>
  <si>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</si>
  <si>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</si>
  <si>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</si>
  <si>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</si>
  <si>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</si>
  <si>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</si>
  <si>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</si>
  <si>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</si>
  <si>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</si>
  <si>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</si>
  <si>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</si>
  <si>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</si>
  <si>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</si>
  <si>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</si>
  <si>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</si>
  <si>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</si>
  <si>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</si>
  <si>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</si>
  <si>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</si>
  <si>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</si>
  <si>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</si>
  <si>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</si>
  <si>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</si>
  <si>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</si>
  <si>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</si>
  <si>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</si>
  <si>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</si>
  <si>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</si>
  <si>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</si>
  <si>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</si>
  <si>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</si>
  <si>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</si>
  <si>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</si>
  <si>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</si>
  <si>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</si>
  <si>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</si>
  <si>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</si>
  <si>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r>
      <t>Komárom Város</t>
    </r>
    <r>
      <rPr>
        <b/>
        <u/>
        <sz val="10"/>
        <rFont val="Arial CE"/>
        <charset val="238"/>
      </rPr>
      <t xml:space="preserve"> 2024. évi tervezett működési célú </t>
    </r>
    <r>
      <rPr>
        <b/>
        <sz val="10"/>
        <rFont val="Arial CE"/>
        <charset val="238"/>
      </rPr>
      <t>bevételeinek és kiadásainak módosítása</t>
    </r>
  </si>
  <si>
    <t>Javasolt módostás</t>
  </si>
  <si>
    <t>Összesen</t>
  </si>
  <si>
    <t>1/2024.(I.24.) önk.rendelet eredeti ei.</t>
  </si>
  <si>
    <t>Államháztartáson belüli megelőlegezések</t>
  </si>
  <si>
    <t>5/2024. (VI.26.) önk.rendelet mód. ei.</t>
  </si>
  <si>
    <t>5/2024. (VI.26.)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</si>
</sst>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1" fillId="0" borderId="4" xfId="0" applyNumberFormat="1" applyFont="1" applyBorder="1"/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5" fillId="0" borderId="0" xfId="0" applyNumberFormat="1" applyFont="1"/>
    <xf numFmtId="3" fontId="6" fillId="0" borderId="4" xfId="0" applyNumberFormat="1" applyFont="1" applyBorder="1"/>
    <xf numFmtId="0" fontId="1" fillId="0" borderId="0" xfId="0" applyFont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7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72FAA-3609-44F9-BE7B-30F4CEE2A90A}">
  <sheetPr>
    <pageSetUpPr fitToPage="1"/>
  </sheetPr>
  <dimension ref="A1:R47"/>
  <sheetViews>
    <sheetView tabSelected="1" zoomScaleNormal="100" workbookViewId="0">
      <selection activeCell="K32" sqref="K32"/>
    </sheetView>
  </sheetViews>
  <sheetFormatPr defaultRowHeight="12.75" x14ac:dyDescent="0.2"/>
  <cols>
    <col min="1" max="1" width="50.85546875" customWidth="1"/>
    <col min="2" max="3" width="11.7109375" customWidth="1"/>
    <col min="4" max="9" width="12.28515625" customWidth="1"/>
    <col min="10" max="10" width="65" bestFit="1" customWidth="1"/>
    <col min="11" max="12" width="11.7109375" customWidth="1"/>
    <col min="13" max="13" width="12.28515625" customWidth="1"/>
    <col min="16" max="16" width="11.85546875" customWidth="1"/>
    <col min="18" max="18" width="11.7109375" customWidth="1"/>
  </cols>
  <sheetData>
    <row r="1" spans="1:18" x14ac:dyDescent="0.2">
      <c r="R1" s="3" t="s">
        <v>10</v>
      </c>
    </row>
    <row r="2" spans="1:18" x14ac:dyDescent="0.2">
      <c r="A2" s="54" t="s">
        <v>56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x14ac:dyDescent="0.2">
      <c r="R3" s="4" t="s">
        <v>8</v>
      </c>
    </row>
    <row r="4" spans="1:18" ht="12.75" customHeight="1" x14ac:dyDescent="0.2">
      <c r="A4" s="50" t="s">
        <v>0</v>
      </c>
      <c r="B4" s="40" t="s">
        <v>59</v>
      </c>
      <c r="C4" s="41"/>
      <c r="D4" s="42"/>
      <c r="E4" s="48" t="s">
        <v>57</v>
      </c>
      <c r="F4" s="49"/>
      <c r="G4" s="40" t="s">
        <v>61</v>
      </c>
      <c r="H4" s="41"/>
      <c r="I4" s="42"/>
      <c r="J4" s="50" t="s">
        <v>1</v>
      </c>
      <c r="K4" s="50" t="s">
        <v>5</v>
      </c>
      <c r="L4" s="50" t="s">
        <v>6</v>
      </c>
      <c r="M4" s="50" t="s">
        <v>62</v>
      </c>
      <c r="N4" s="48" t="s">
        <v>57</v>
      </c>
      <c r="O4" s="49"/>
      <c r="P4" s="40" t="s">
        <v>61</v>
      </c>
      <c r="Q4" s="41"/>
      <c r="R4" s="42"/>
    </row>
    <row r="5" spans="1:18" ht="12.75" customHeight="1" x14ac:dyDescent="0.2">
      <c r="A5" s="51"/>
      <c r="B5" s="43" t="s">
        <v>5</v>
      </c>
      <c r="C5" s="43" t="s">
        <v>6</v>
      </c>
      <c r="D5" s="43" t="s">
        <v>58</v>
      </c>
      <c r="E5" s="43" t="s">
        <v>5</v>
      </c>
      <c r="F5" s="43" t="s">
        <v>6</v>
      </c>
      <c r="G5" s="43" t="s">
        <v>5</v>
      </c>
      <c r="H5" s="43" t="s">
        <v>6</v>
      </c>
      <c r="I5" s="43" t="s">
        <v>58</v>
      </c>
      <c r="J5" s="51"/>
      <c r="K5" s="51"/>
      <c r="L5" s="51"/>
      <c r="M5" s="51"/>
      <c r="N5" s="43" t="s">
        <v>5</v>
      </c>
      <c r="O5" s="43" t="s">
        <v>6</v>
      </c>
      <c r="P5" s="43" t="s">
        <v>5</v>
      </c>
      <c r="Q5" s="43" t="s">
        <v>6</v>
      </c>
      <c r="R5" s="43" t="s">
        <v>58</v>
      </c>
    </row>
    <row r="6" spans="1:18" ht="24" customHeight="1" x14ac:dyDescent="0.2">
      <c r="A6" s="52"/>
      <c r="B6" s="44"/>
      <c r="C6" s="44"/>
      <c r="D6" s="44"/>
      <c r="E6" s="44"/>
      <c r="F6" s="44"/>
      <c r="G6" s="44"/>
      <c r="H6" s="44"/>
      <c r="I6" s="44"/>
      <c r="J6" s="52"/>
      <c r="K6" s="52"/>
      <c r="L6" s="52"/>
      <c r="M6" s="52"/>
      <c r="N6" s="44"/>
      <c r="O6" s="44"/>
      <c r="P6" s="44"/>
      <c r="Q6" s="44"/>
      <c r="R6" s="44"/>
    </row>
    <row r="7" spans="1:18" x14ac:dyDescent="0.2">
      <c r="A7" s="5" t="s">
        <v>24</v>
      </c>
      <c r="B7" s="6">
        <f t="shared" ref="B7:I7" si="0">SUM(B8:B9)</f>
        <v>1971574</v>
      </c>
      <c r="C7" s="7">
        <f t="shared" si="0"/>
        <v>8164</v>
      </c>
      <c r="D7" s="7">
        <f t="shared" si="0"/>
        <v>1979738</v>
      </c>
      <c r="E7" s="7">
        <f t="shared" si="0"/>
        <v>363489</v>
      </c>
      <c r="F7" s="7">
        <f t="shared" si="0"/>
        <v>0</v>
      </c>
      <c r="G7" s="7">
        <f t="shared" si="0"/>
        <v>2335063</v>
      </c>
      <c r="H7" s="7">
        <f t="shared" si="0"/>
        <v>8164</v>
      </c>
      <c r="I7" s="7">
        <f t="shared" si="0"/>
        <v>2343227</v>
      </c>
      <c r="J7" s="8" t="s">
        <v>2</v>
      </c>
      <c r="K7" s="9">
        <v>2448656</v>
      </c>
      <c r="L7" s="9">
        <v>494129</v>
      </c>
      <c r="M7" s="7">
        <f>SUM(K7:L7)</f>
        <v>2942785</v>
      </c>
      <c r="N7" s="33">
        <v>145357</v>
      </c>
      <c r="O7" s="33">
        <v>53156</v>
      </c>
      <c r="P7" s="33">
        <f>+K7+N7</f>
        <v>2594013</v>
      </c>
      <c r="Q7" s="33">
        <f>+L7+O7</f>
        <v>547285</v>
      </c>
      <c r="R7" s="33">
        <f>+P7+Q7</f>
        <v>3141298</v>
      </c>
    </row>
    <row r="8" spans="1:18" x14ac:dyDescent="0.2">
      <c r="A8" s="10" t="s">
        <v>25</v>
      </c>
      <c r="B8" s="11">
        <v>1707574</v>
      </c>
      <c r="C8" s="12"/>
      <c r="D8" s="12">
        <f>SUM(B8:C8)</f>
        <v>1707574</v>
      </c>
      <c r="E8" s="34">
        <v>326052</v>
      </c>
      <c r="F8" s="34"/>
      <c r="G8" s="34">
        <f>+B8+E8</f>
        <v>2033626</v>
      </c>
      <c r="H8" s="34">
        <f>+C8+F8</f>
        <v>0</v>
      </c>
      <c r="I8" s="34">
        <f>+G8+H8</f>
        <v>2033626</v>
      </c>
      <c r="J8" s="13"/>
      <c r="K8" s="12"/>
      <c r="L8" s="12"/>
      <c r="M8" s="12"/>
      <c r="N8" s="34"/>
      <c r="O8" s="34"/>
      <c r="P8" s="34"/>
      <c r="Q8" s="34"/>
      <c r="R8" s="34"/>
    </row>
    <row r="9" spans="1:18" x14ac:dyDescent="0.2">
      <c r="A9" s="10" t="s">
        <v>26</v>
      </c>
      <c r="B9" s="11">
        <v>264000</v>
      </c>
      <c r="C9" s="12">
        <v>8164</v>
      </c>
      <c r="D9" s="12">
        <f>SUM(B9:C9)</f>
        <v>272164</v>
      </c>
      <c r="E9" s="34">
        <v>37437</v>
      </c>
      <c r="F9" s="34"/>
      <c r="G9" s="34">
        <f>+B9+E9</f>
        <v>301437</v>
      </c>
      <c r="H9" s="34">
        <f>+C9+F9</f>
        <v>8164</v>
      </c>
      <c r="I9" s="34">
        <f>+G9+H9</f>
        <v>309601</v>
      </c>
      <c r="J9" s="8" t="s">
        <v>11</v>
      </c>
      <c r="K9" s="9">
        <v>346559</v>
      </c>
      <c r="L9" s="9">
        <v>92204</v>
      </c>
      <c r="M9" s="9">
        <f>SUM(K9:L9)</f>
        <v>438763</v>
      </c>
      <c r="N9" s="33">
        <v>19838</v>
      </c>
      <c r="O9" s="33">
        <v>8963</v>
      </c>
      <c r="P9" s="33">
        <f>+K9+N9</f>
        <v>366397</v>
      </c>
      <c r="Q9" s="33">
        <f>+L9+O9</f>
        <v>101167</v>
      </c>
      <c r="R9" s="33">
        <f>+P9+Q9</f>
        <v>467564</v>
      </c>
    </row>
    <row r="10" spans="1:18" x14ac:dyDescent="0.2">
      <c r="A10" s="14"/>
      <c r="B10" s="15"/>
      <c r="C10" s="16"/>
      <c r="D10" s="16"/>
      <c r="E10" s="35"/>
      <c r="F10" s="35"/>
      <c r="G10" s="35"/>
      <c r="H10" s="35"/>
      <c r="I10" s="35"/>
      <c r="J10" s="13"/>
      <c r="K10" s="12"/>
      <c r="L10" s="12"/>
      <c r="M10" s="12"/>
      <c r="N10" s="38"/>
      <c r="O10" s="38"/>
      <c r="P10" s="35"/>
      <c r="Q10" s="35"/>
      <c r="R10" s="35"/>
    </row>
    <row r="11" spans="1:18" x14ac:dyDescent="0.2">
      <c r="A11" s="10"/>
      <c r="B11" s="11"/>
      <c r="C11" s="12"/>
      <c r="D11" s="12"/>
      <c r="E11" s="34"/>
      <c r="F11" s="34"/>
      <c r="G11" s="34"/>
      <c r="H11" s="34"/>
      <c r="I11" s="34"/>
      <c r="J11" s="8" t="s">
        <v>19</v>
      </c>
      <c r="K11" s="9">
        <v>3546995</v>
      </c>
      <c r="L11" s="9">
        <v>404578</v>
      </c>
      <c r="M11" s="9">
        <f>SUM(K11:L11)</f>
        <v>3951573</v>
      </c>
      <c r="N11" s="33">
        <v>180992</v>
      </c>
      <c r="O11" s="33">
        <v>3620</v>
      </c>
      <c r="P11" s="33">
        <f>+K11+N11</f>
        <v>3727987</v>
      </c>
      <c r="Q11" s="33">
        <f>+L11+O11</f>
        <v>408198</v>
      </c>
      <c r="R11" s="33">
        <f>+P11+Q11</f>
        <v>4136185</v>
      </c>
    </row>
    <row r="12" spans="1:18" x14ac:dyDescent="0.2">
      <c r="A12" s="17" t="s">
        <v>12</v>
      </c>
      <c r="B12" s="2">
        <f t="shared" ref="B12:I12" si="1">SUM(B13:B21)</f>
        <v>8172525</v>
      </c>
      <c r="C12" s="9">
        <f t="shared" si="1"/>
        <v>0</v>
      </c>
      <c r="D12" s="9">
        <f t="shared" si="1"/>
        <v>8172525</v>
      </c>
      <c r="E12" s="9">
        <f t="shared" si="1"/>
        <v>0</v>
      </c>
      <c r="F12" s="9">
        <f t="shared" si="1"/>
        <v>0</v>
      </c>
      <c r="G12" s="9">
        <f t="shared" si="1"/>
        <v>8172525</v>
      </c>
      <c r="H12" s="9">
        <f t="shared" si="1"/>
        <v>0</v>
      </c>
      <c r="I12" s="9">
        <f t="shared" si="1"/>
        <v>8172525</v>
      </c>
      <c r="J12" s="13"/>
      <c r="K12" s="12"/>
      <c r="L12" s="12"/>
      <c r="M12" s="12"/>
      <c r="N12" s="33"/>
      <c r="O12" s="33"/>
      <c r="P12" s="33"/>
      <c r="Q12" s="33"/>
      <c r="R12" s="33"/>
    </row>
    <row r="13" spans="1:18" x14ac:dyDescent="0.2">
      <c r="A13" s="10" t="s">
        <v>27</v>
      </c>
      <c r="B13" s="11">
        <v>25</v>
      </c>
      <c r="C13" s="12"/>
      <c r="D13" s="12">
        <f t="shared" ref="D13:D21" si="2">SUM(B13:C13)</f>
        <v>25</v>
      </c>
      <c r="E13" s="34"/>
      <c r="F13" s="34"/>
      <c r="G13" s="34">
        <f>+B13+E13</f>
        <v>25</v>
      </c>
      <c r="H13" s="34">
        <f>+C13+F13</f>
        <v>0</v>
      </c>
      <c r="I13" s="34">
        <f>+G13+H13</f>
        <v>25</v>
      </c>
      <c r="J13" s="8" t="s">
        <v>20</v>
      </c>
      <c r="K13" s="9">
        <v>16500</v>
      </c>
      <c r="L13" s="9">
        <v>52549</v>
      </c>
      <c r="M13" s="9">
        <f>SUM(K13:L13)</f>
        <v>69049</v>
      </c>
      <c r="N13" s="33"/>
      <c r="O13" s="33"/>
      <c r="P13" s="33">
        <f>+K13+N13</f>
        <v>16500</v>
      </c>
      <c r="Q13" s="33">
        <f>+L13+O13</f>
        <v>52549</v>
      </c>
      <c r="R13" s="33">
        <f>+P13+Q13</f>
        <v>69049</v>
      </c>
    </row>
    <row r="14" spans="1:18" x14ac:dyDescent="0.2">
      <c r="A14" s="10" t="s">
        <v>28</v>
      </c>
      <c r="B14" s="11">
        <v>380000</v>
      </c>
      <c r="C14" s="12"/>
      <c r="D14" s="12">
        <f t="shared" si="2"/>
        <v>380000</v>
      </c>
      <c r="E14" s="11"/>
      <c r="F14" s="12"/>
      <c r="G14" s="34">
        <f t="shared" ref="G14:G21" si="3">+B14+E14</f>
        <v>380000</v>
      </c>
      <c r="H14" s="34">
        <f t="shared" ref="H14:H21" si="4">+C14+F14</f>
        <v>0</v>
      </c>
      <c r="I14" s="34">
        <f t="shared" ref="I14:I21" si="5">+G14+H14</f>
        <v>380000</v>
      </c>
      <c r="K14" s="12"/>
      <c r="L14" s="12"/>
      <c r="M14" s="12"/>
      <c r="N14" s="11"/>
      <c r="O14" s="12"/>
      <c r="P14" s="12"/>
      <c r="Q14" s="12"/>
      <c r="R14" s="12"/>
    </row>
    <row r="15" spans="1:18" x14ac:dyDescent="0.2">
      <c r="A15" s="10" t="s">
        <v>29</v>
      </c>
      <c r="B15" s="11">
        <v>285000</v>
      </c>
      <c r="C15" s="12"/>
      <c r="D15" s="12">
        <f t="shared" si="2"/>
        <v>285000</v>
      </c>
      <c r="E15" s="11"/>
      <c r="F15" s="12"/>
      <c r="G15" s="34">
        <f t="shared" si="3"/>
        <v>285000</v>
      </c>
      <c r="H15" s="34">
        <f t="shared" si="4"/>
        <v>0</v>
      </c>
      <c r="I15" s="34">
        <f t="shared" si="5"/>
        <v>285000</v>
      </c>
      <c r="J15" s="1" t="s">
        <v>21</v>
      </c>
      <c r="K15" s="9">
        <f t="shared" ref="K15:R15" si="6">SUM(K16:K20)</f>
        <v>3603041</v>
      </c>
      <c r="L15" s="9">
        <f t="shared" si="6"/>
        <v>1713565</v>
      </c>
      <c r="M15" s="9">
        <f t="shared" si="6"/>
        <v>5316606</v>
      </c>
      <c r="N15" s="9">
        <f t="shared" si="6"/>
        <v>8230</v>
      </c>
      <c r="O15" s="9">
        <f t="shared" si="6"/>
        <v>125555</v>
      </c>
      <c r="P15" s="9">
        <f t="shared" si="6"/>
        <v>3611271</v>
      </c>
      <c r="Q15" s="9">
        <f t="shared" si="6"/>
        <v>1839120</v>
      </c>
      <c r="R15" s="9">
        <f t="shared" si="6"/>
        <v>5450391</v>
      </c>
    </row>
    <row r="16" spans="1:18" x14ac:dyDescent="0.2">
      <c r="A16" s="10" t="s">
        <v>30</v>
      </c>
      <c r="B16" s="11">
        <v>7500000</v>
      </c>
      <c r="C16" s="12"/>
      <c r="D16" s="12">
        <f t="shared" si="2"/>
        <v>7500000</v>
      </c>
      <c r="E16" s="11"/>
      <c r="F16" s="12"/>
      <c r="G16" s="34">
        <f t="shared" si="3"/>
        <v>7500000</v>
      </c>
      <c r="H16" s="34">
        <f t="shared" si="4"/>
        <v>0</v>
      </c>
      <c r="I16" s="34">
        <f t="shared" si="5"/>
        <v>7500000</v>
      </c>
      <c r="J16" s="13" t="s">
        <v>54</v>
      </c>
      <c r="K16" s="12">
        <v>1794976</v>
      </c>
      <c r="L16" s="12"/>
      <c r="M16" s="12">
        <f>SUM(K16:L16)</f>
        <v>1794976</v>
      </c>
      <c r="N16" s="11"/>
      <c r="O16" s="12"/>
      <c r="P16" s="34">
        <f t="shared" ref="P16:Q20" si="7">+K16+N16</f>
        <v>1794976</v>
      </c>
      <c r="Q16" s="34">
        <f t="shared" si="7"/>
        <v>0</v>
      </c>
      <c r="R16" s="34">
        <f>+P16+Q16</f>
        <v>1794976</v>
      </c>
    </row>
    <row r="17" spans="1:18" x14ac:dyDescent="0.2">
      <c r="A17" s="10" t="s">
        <v>31</v>
      </c>
      <c r="B17" s="11"/>
      <c r="C17" s="12"/>
      <c r="D17" s="12">
        <f t="shared" si="2"/>
        <v>0</v>
      </c>
      <c r="E17" s="11"/>
      <c r="F17" s="12"/>
      <c r="G17" s="34">
        <f t="shared" si="3"/>
        <v>0</v>
      </c>
      <c r="H17" s="34">
        <f t="shared" si="4"/>
        <v>0</v>
      </c>
      <c r="I17" s="34">
        <f t="shared" si="5"/>
        <v>0</v>
      </c>
      <c r="J17" s="13" t="s">
        <v>22</v>
      </c>
      <c r="K17" s="12">
        <v>10316</v>
      </c>
      <c r="L17" s="12">
        <v>82501</v>
      </c>
      <c r="M17" s="12">
        <f>SUM(K17:L17)</f>
        <v>92817</v>
      </c>
      <c r="N17" s="11">
        <v>1900</v>
      </c>
      <c r="O17" s="12">
        <v>10652</v>
      </c>
      <c r="P17" s="34">
        <f t="shared" si="7"/>
        <v>12216</v>
      </c>
      <c r="Q17" s="34">
        <f t="shared" si="7"/>
        <v>93153</v>
      </c>
      <c r="R17" s="34">
        <f>+P17+Q17</f>
        <v>105369</v>
      </c>
    </row>
    <row r="18" spans="1:18" x14ac:dyDescent="0.2">
      <c r="A18" s="10" t="s">
        <v>32</v>
      </c>
      <c r="B18" s="11">
        <v>1500</v>
      </c>
      <c r="C18" s="9"/>
      <c r="D18" s="12">
        <f t="shared" si="2"/>
        <v>1500</v>
      </c>
      <c r="E18" s="11"/>
      <c r="F18" s="12"/>
      <c r="G18" s="34">
        <f t="shared" si="3"/>
        <v>1500</v>
      </c>
      <c r="H18" s="34">
        <f t="shared" si="4"/>
        <v>0</v>
      </c>
      <c r="I18" s="34">
        <f t="shared" si="5"/>
        <v>1500</v>
      </c>
      <c r="J18" t="s">
        <v>50</v>
      </c>
      <c r="K18" s="12">
        <v>54500</v>
      </c>
      <c r="L18" s="12"/>
      <c r="M18" s="12">
        <f>SUM(K18:L18)</f>
        <v>54500</v>
      </c>
      <c r="N18" s="11"/>
      <c r="O18" s="12"/>
      <c r="P18" s="34">
        <f t="shared" si="7"/>
        <v>54500</v>
      </c>
      <c r="Q18" s="34">
        <f t="shared" si="7"/>
        <v>0</v>
      </c>
      <c r="R18" s="34">
        <f>+P18+Q18</f>
        <v>54500</v>
      </c>
    </row>
    <row r="19" spans="1:18" x14ac:dyDescent="0.2">
      <c r="A19" s="10" t="s">
        <v>33</v>
      </c>
      <c r="B19" s="11"/>
      <c r="C19" s="9"/>
      <c r="D19" s="12">
        <f t="shared" si="2"/>
        <v>0</v>
      </c>
      <c r="E19" s="11"/>
      <c r="F19" s="12"/>
      <c r="G19" s="34">
        <f t="shared" si="3"/>
        <v>0</v>
      </c>
      <c r="H19" s="34">
        <f t="shared" si="4"/>
        <v>0</v>
      </c>
      <c r="I19" s="34">
        <f t="shared" si="5"/>
        <v>0</v>
      </c>
      <c r="J19" s="13" t="s">
        <v>23</v>
      </c>
      <c r="K19" s="12">
        <v>1743249</v>
      </c>
      <c r="L19" s="12">
        <v>1631064</v>
      </c>
      <c r="M19" s="12">
        <f>SUM(K19:L19)</f>
        <v>3374313</v>
      </c>
      <c r="N19" s="11">
        <v>6330</v>
      </c>
      <c r="O19" s="12">
        <v>114903</v>
      </c>
      <c r="P19" s="34">
        <f t="shared" si="7"/>
        <v>1749579</v>
      </c>
      <c r="Q19" s="34">
        <f t="shared" si="7"/>
        <v>1745967</v>
      </c>
      <c r="R19" s="34">
        <f>+P19+Q19</f>
        <v>3495546</v>
      </c>
    </row>
    <row r="20" spans="1:18" x14ac:dyDescent="0.2">
      <c r="A20" s="10" t="s">
        <v>34</v>
      </c>
      <c r="B20" s="11">
        <v>6000</v>
      </c>
      <c r="C20" s="12"/>
      <c r="D20" s="12">
        <f t="shared" si="2"/>
        <v>6000</v>
      </c>
      <c r="E20" s="11"/>
      <c r="F20" s="12"/>
      <c r="G20" s="34">
        <f t="shared" si="3"/>
        <v>6000</v>
      </c>
      <c r="H20" s="34">
        <f t="shared" si="4"/>
        <v>0</v>
      </c>
      <c r="I20" s="34">
        <f t="shared" si="5"/>
        <v>6000</v>
      </c>
      <c r="J20" s="13" t="s">
        <v>55</v>
      </c>
      <c r="K20" s="12"/>
      <c r="L20" s="12"/>
      <c r="M20" s="12">
        <f>SUM(K20:L20)</f>
        <v>0</v>
      </c>
      <c r="N20" s="11"/>
      <c r="O20" s="12"/>
      <c r="P20" s="34">
        <f t="shared" si="7"/>
        <v>0</v>
      </c>
      <c r="Q20" s="34">
        <f t="shared" si="7"/>
        <v>0</v>
      </c>
      <c r="R20" s="34">
        <f>+P20+Q20</f>
        <v>0</v>
      </c>
    </row>
    <row r="21" spans="1:18" x14ac:dyDescent="0.2">
      <c r="A21" s="10" t="s">
        <v>49</v>
      </c>
      <c r="B21" s="11"/>
      <c r="C21" s="10"/>
      <c r="D21" s="12">
        <f t="shared" si="2"/>
        <v>0</v>
      </c>
      <c r="E21" s="11"/>
      <c r="F21" s="12"/>
      <c r="G21" s="34">
        <f t="shared" si="3"/>
        <v>0</v>
      </c>
      <c r="H21" s="34">
        <f t="shared" si="4"/>
        <v>0</v>
      </c>
      <c r="I21" s="34">
        <f t="shared" si="5"/>
        <v>0</v>
      </c>
      <c r="J21" s="13"/>
      <c r="K21" s="12"/>
      <c r="L21" s="12"/>
      <c r="M21" s="12"/>
      <c r="N21" s="11"/>
      <c r="O21" s="12"/>
      <c r="P21" s="12"/>
      <c r="Q21" s="12"/>
      <c r="R21" s="12"/>
    </row>
    <row r="22" spans="1:18" x14ac:dyDescent="0.2">
      <c r="A22" s="10"/>
      <c r="B22" s="11"/>
      <c r="C22" s="10"/>
      <c r="D22" s="12"/>
      <c r="E22" s="11"/>
      <c r="F22" s="12"/>
      <c r="G22" s="12"/>
      <c r="H22" s="12"/>
      <c r="I22" s="12"/>
      <c r="J22" s="13"/>
      <c r="K22" s="12"/>
      <c r="L22" s="12"/>
      <c r="M22" s="12"/>
      <c r="N22" s="11"/>
      <c r="O22" s="12"/>
      <c r="P22" s="12"/>
      <c r="Q22" s="12"/>
      <c r="R22" s="12"/>
    </row>
    <row r="23" spans="1:18" x14ac:dyDescent="0.2">
      <c r="A23" s="17" t="s">
        <v>35</v>
      </c>
      <c r="B23" s="2">
        <f>SUM(B24:B33)</f>
        <v>771051</v>
      </c>
      <c r="C23" s="9">
        <f>SUM(C24:C33)</f>
        <v>127495</v>
      </c>
      <c r="D23" s="9">
        <f t="shared" ref="D23:I23" si="8">SUM(D24:D33)</f>
        <v>898546</v>
      </c>
      <c r="E23" s="9">
        <f t="shared" si="8"/>
        <v>0</v>
      </c>
      <c r="F23" s="9">
        <f t="shared" si="8"/>
        <v>0</v>
      </c>
      <c r="G23" s="9">
        <f t="shared" si="8"/>
        <v>771051</v>
      </c>
      <c r="H23" s="9">
        <f t="shared" si="8"/>
        <v>127495</v>
      </c>
      <c r="I23" s="9">
        <f t="shared" si="8"/>
        <v>898546</v>
      </c>
      <c r="J23" s="13"/>
      <c r="K23" s="12"/>
      <c r="L23" s="12"/>
      <c r="M23" s="12"/>
      <c r="N23" s="2"/>
      <c r="O23" s="9"/>
      <c r="P23" s="9"/>
      <c r="Q23" s="9"/>
      <c r="R23" s="9"/>
    </row>
    <row r="24" spans="1:18" x14ac:dyDescent="0.2">
      <c r="A24" s="10" t="s">
        <v>36</v>
      </c>
      <c r="B24" s="11"/>
      <c r="C24" s="10"/>
      <c r="D24" s="12">
        <f t="shared" ref="D24:D33" si="9">SUM(B24:C24)</f>
        <v>0</v>
      </c>
      <c r="E24" s="11"/>
      <c r="F24" s="12"/>
      <c r="G24" s="34">
        <f>+B24+E24</f>
        <v>0</v>
      </c>
      <c r="H24" s="34">
        <f>+C24+F24</f>
        <v>0</v>
      </c>
      <c r="I24" s="34">
        <f>+G24+H24</f>
        <v>0</v>
      </c>
      <c r="J24" s="8" t="s">
        <v>3</v>
      </c>
      <c r="K24" s="9">
        <f t="shared" ref="K24:R24" si="10">SUM(K25:K26)</f>
        <v>1494586</v>
      </c>
      <c r="L24" s="9">
        <f t="shared" si="10"/>
        <v>0</v>
      </c>
      <c r="M24" s="9">
        <f t="shared" si="10"/>
        <v>1494586</v>
      </c>
      <c r="N24" s="9">
        <f t="shared" si="10"/>
        <v>2349200</v>
      </c>
      <c r="O24" s="9">
        <f t="shared" si="10"/>
        <v>0</v>
      </c>
      <c r="P24" s="9">
        <f t="shared" si="10"/>
        <v>3843786</v>
      </c>
      <c r="Q24" s="9">
        <f t="shared" si="10"/>
        <v>0</v>
      </c>
      <c r="R24" s="9">
        <f t="shared" si="10"/>
        <v>3843786</v>
      </c>
    </row>
    <row r="25" spans="1:18" x14ac:dyDescent="0.2">
      <c r="A25" s="10" t="s">
        <v>37</v>
      </c>
      <c r="B25" s="11">
        <v>81204</v>
      </c>
      <c r="C25" s="10">
        <v>730</v>
      </c>
      <c r="D25" s="12">
        <f t="shared" si="9"/>
        <v>81934</v>
      </c>
      <c r="E25" s="11"/>
      <c r="F25" s="12"/>
      <c r="G25" s="34">
        <f t="shared" ref="G25:G33" si="11">+B25+E25</f>
        <v>81204</v>
      </c>
      <c r="H25" s="34">
        <f t="shared" ref="H25:H33" si="12">+C25+F25</f>
        <v>730</v>
      </c>
      <c r="I25" s="34">
        <f t="shared" ref="I25:I33" si="13">+G25+H25</f>
        <v>81934</v>
      </c>
      <c r="J25" s="13" t="s">
        <v>7</v>
      </c>
      <c r="K25" s="12">
        <v>1489586</v>
      </c>
      <c r="L25" s="12"/>
      <c r="M25" s="12">
        <f>SUM(K25:L25)</f>
        <v>1489586</v>
      </c>
      <c r="N25" s="11">
        <v>2349200</v>
      </c>
      <c r="O25" s="12"/>
      <c r="P25" s="34">
        <f>+K25+N25</f>
        <v>3838786</v>
      </c>
      <c r="Q25" s="34">
        <f>+L25+O25</f>
        <v>0</v>
      </c>
      <c r="R25" s="34">
        <f>+P25+Q25</f>
        <v>3838786</v>
      </c>
    </row>
    <row r="26" spans="1:18" x14ac:dyDescent="0.2">
      <c r="A26" s="10" t="s">
        <v>38</v>
      </c>
      <c r="B26" s="11">
        <v>25410</v>
      </c>
      <c r="C26" s="10"/>
      <c r="D26" s="12">
        <f t="shared" si="9"/>
        <v>25410</v>
      </c>
      <c r="E26" s="11"/>
      <c r="F26" s="12"/>
      <c r="G26" s="34">
        <f t="shared" si="11"/>
        <v>25410</v>
      </c>
      <c r="H26" s="34">
        <f t="shared" si="12"/>
        <v>0</v>
      </c>
      <c r="I26" s="34">
        <f t="shared" si="13"/>
        <v>25410</v>
      </c>
      <c r="J26" s="13" t="s">
        <v>4</v>
      </c>
      <c r="K26" s="12">
        <v>5000</v>
      </c>
      <c r="L26" s="12"/>
      <c r="M26" s="12">
        <f>SUM(K26:L26)</f>
        <v>5000</v>
      </c>
      <c r="N26" s="11"/>
      <c r="O26" s="12"/>
      <c r="P26" s="34">
        <f>+K26+N26</f>
        <v>5000</v>
      </c>
      <c r="Q26" s="34">
        <f>+L26+O26</f>
        <v>0</v>
      </c>
      <c r="R26" s="34">
        <f>+P26+Q26</f>
        <v>5000</v>
      </c>
    </row>
    <row r="27" spans="1:18" x14ac:dyDescent="0.2">
      <c r="A27" s="10" t="s">
        <v>39</v>
      </c>
      <c r="B27" s="11">
        <v>280048</v>
      </c>
      <c r="C27" s="10"/>
      <c r="D27" s="12">
        <f t="shared" si="9"/>
        <v>280048</v>
      </c>
      <c r="E27" s="11"/>
      <c r="F27" s="12"/>
      <c r="G27" s="34">
        <f t="shared" si="11"/>
        <v>280048</v>
      </c>
      <c r="H27" s="34">
        <f t="shared" si="12"/>
        <v>0</v>
      </c>
      <c r="I27" s="34">
        <f t="shared" si="13"/>
        <v>280048</v>
      </c>
      <c r="J27" s="13"/>
      <c r="K27" s="12"/>
      <c r="L27" s="12"/>
      <c r="M27" s="12"/>
      <c r="N27" s="11"/>
      <c r="O27" s="12"/>
      <c r="P27" s="12"/>
      <c r="Q27" s="12"/>
      <c r="R27" s="12"/>
    </row>
    <row r="28" spans="1:18" x14ac:dyDescent="0.2">
      <c r="A28" s="10" t="s">
        <v>40</v>
      </c>
      <c r="B28" s="11">
        <v>70214</v>
      </c>
      <c r="C28" s="12">
        <v>126728</v>
      </c>
      <c r="D28" s="12">
        <f t="shared" si="9"/>
        <v>196942</v>
      </c>
      <c r="E28" s="11"/>
      <c r="F28" s="12"/>
      <c r="G28" s="34">
        <f t="shared" si="11"/>
        <v>70214</v>
      </c>
      <c r="H28" s="34">
        <f t="shared" si="12"/>
        <v>126728</v>
      </c>
      <c r="I28" s="34">
        <f t="shared" si="13"/>
        <v>196942</v>
      </c>
      <c r="J28" s="8"/>
      <c r="K28" s="9"/>
      <c r="L28" s="9"/>
      <c r="M28" s="9"/>
      <c r="N28" s="11"/>
      <c r="O28" s="12"/>
      <c r="P28" s="12"/>
      <c r="Q28" s="12"/>
      <c r="R28" s="12"/>
    </row>
    <row r="29" spans="1:18" x14ac:dyDescent="0.2">
      <c r="A29" s="10" t="s">
        <v>41</v>
      </c>
      <c r="B29" s="11">
        <v>111048</v>
      </c>
      <c r="C29" s="10">
        <v>37</v>
      </c>
      <c r="D29" s="12">
        <f t="shared" si="9"/>
        <v>111085</v>
      </c>
      <c r="E29" s="11"/>
      <c r="F29" s="12"/>
      <c r="G29" s="34">
        <f t="shared" si="11"/>
        <v>111048</v>
      </c>
      <c r="H29" s="34">
        <f t="shared" si="12"/>
        <v>37</v>
      </c>
      <c r="I29" s="34">
        <f t="shared" si="13"/>
        <v>111085</v>
      </c>
      <c r="J29" s="8"/>
      <c r="K29" s="9"/>
      <c r="L29" s="9"/>
      <c r="M29" s="9"/>
      <c r="N29" s="11"/>
      <c r="O29" s="12"/>
      <c r="P29" s="12"/>
      <c r="Q29" s="12"/>
      <c r="R29" s="12"/>
    </row>
    <row r="30" spans="1:18" x14ac:dyDescent="0.2">
      <c r="A30" s="10" t="s">
        <v>42</v>
      </c>
      <c r="B30" s="11">
        <v>203066</v>
      </c>
      <c r="C30" s="10"/>
      <c r="D30" s="12">
        <f t="shared" si="9"/>
        <v>203066</v>
      </c>
      <c r="E30" s="11"/>
      <c r="F30" s="12"/>
      <c r="G30" s="34">
        <f t="shared" si="11"/>
        <v>203066</v>
      </c>
      <c r="H30" s="34">
        <f t="shared" si="12"/>
        <v>0</v>
      </c>
      <c r="I30" s="34">
        <f t="shared" si="13"/>
        <v>203066</v>
      </c>
      <c r="K30" s="9"/>
      <c r="L30" s="9"/>
      <c r="M30" s="9"/>
      <c r="N30" s="11"/>
      <c r="O30" s="12"/>
      <c r="P30" s="12"/>
      <c r="Q30" s="12"/>
      <c r="R30" s="12"/>
    </row>
    <row r="31" spans="1:18" x14ac:dyDescent="0.2">
      <c r="A31" s="10" t="s">
        <v>43</v>
      </c>
      <c r="B31" s="11">
        <v>61</v>
      </c>
      <c r="C31" s="10"/>
      <c r="D31" s="12">
        <f t="shared" si="9"/>
        <v>61</v>
      </c>
      <c r="E31" s="11"/>
      <c r="F31" s="12"/>
      <c r="G31" s="34">
        <f t="shared" si="11"/>
        <v>61</v>
      </c>
      <c r="H31" s="34">
        <f t="shared" si="12"/>
        <v>0</v>
      </c>
      <c r="I31" s="34">
        <f t="shared" si="13"/>
        <v>61</v>
      </c>
      <c r="K31" s="9"/>
      <c r="L31" s="9"/>
      <c r="M31" s="12"/>
      <c r="N31" s="11"/>
      <c r="O31" s="12"/>
      <c r="P31" s="12"/>
      <c r="Q31" s="12"/>
      <c r="R31" s="12"/>
    </row>
    <row r="32" spans="1:18" x14ac:dyDescent="0.2">
      <c r="A32" s="10" t="s">
        <v>44</v>
      </c>
      <c r="B32" s="11"/>
      <c r="C32" s="10"/>
      <c r="D32" s="12">
        <f t="shared" si="9"/>
        <v>0</v>
      </c>
      <c r="E32" s="11"/>
      <c r="F32" s="12"/>
      <c r="G32" s="34">
        <f t="shared" si="11"/>
        <v>0</v>
      </c>
      <c r="H32" s="34">
        <f t="shared" si="12"/>
        <v>0</v>
      </c>
      <c r="I32" s="34">
        <f t="shared" si="13"/>
        <v>0</v>
      </c>
      <c r="K32" s="12"/>
      <c r="L32" s="12"/>
      <c r="M32" s="12"/>
      <c r="N32" s="11"/>
      <c r="O32" s="12"/>
      <c r="P32" s="12"/>
      <c r="Q32" s="12"/>
      <c r="R32" s="12"/>
    </row>
    <row r="33" spans="1:18" x14ac:dyDescent="0.2">
      <c r="A33" s="10" t="s">
        <v>45</v>
      </c>
      <c r="B33" s="11"/>
      <c r="C33" s="10"/>
      <c r="D33" s="12">
        <f t="shared" si="9"/>
        <v>0</v>
      </c>
      <c r="E33" s="11"/>
      <c r="F33" s="12"/>
      <c r="G33" s="34">
        <f t="shared" si="11"/>
        <v>0</v>
      </c>
      <c r="H33" s="34">
        <f t="shared" si="12"/>
        <v>0</v>
      </c>
      <c r="I33" s="34">
        <f t="shared" si="13"/>
        <v>0</v>
      </c>
      <c r="K33" s="12"/>
      <c r="L33" s="12"/>
      <c r="M33" s="12"/>
      <c r="N33" s="11"/>
      <c r="O33" s="12"/>
      <c r="P33" s="12"/>
      <c r="Q33" s="12"/>
      <c r="R33" s="12"/>
    </row>
    <row r="34" spans="1:18" x14ac:dyDescent="0.2">
      <c r="A34" s="10"/>
      <c r="B34" s="11"/>
      <c r="C34" s="12"/>
      <c r="D34" s="12"/>
      <c r="E34" s="11"/>
      <c r="F34" s="12"/>
      <c r="G34" s="12"/>
      <c r="H34" s="12"/>
      <c r="I34" s="12"/>
      <c r="K34" s="12"/>
      <c r="L34" s="12"/>
      <c r="M34" s="12"/>
      <c r="N34" s="11"/>
      <c r="O34" s="12"/>
      <c r="P34" s="12"/>
      <c r="Q34" s="12"/>
      <c r="R34" s="12"/>
    </row>
    <row r="35" spans="1:18" x14ac:dyDescent="0.2">
      <c r="A35" s="17" t="s">
        <v>46</v>
      </c>
      <c r="B35" s="2">
        <f t="shared" ref="B35:I35" si="14">SUM(B36)</f>
        <v>50000</v>
      </c>
      <c r="C35" s="9">
        <f t="shared" si="14"/>
        <v>0</v>
      </c>
      <c r="D35" s="9">
        <f t="shared" si="14"/>
        <v>50000</v>
      </c>
      <c r="E35" s="9">
        <f t="shared" si="14"/>
        <v>0</v>
      </c>
      <c r="F35" s="9">
        <f t="shared" si="14"/>
        <v>0</v>
      </c>
      <c r="G35" s="9">
        <f t="shared" si="14"/>
        <v>50000</v>
      </c>
      <c r="H35" s="9">
        <f t="shared" si="14"/>
        <v>0</v>
      </c>
      <c r="I35" s="9">
        <f t="shared" si="14"/>
        <v>50000</v>
      </c>
      <c r="J35" s="13"/>
      <c r="K35" s="12"/>
      <c r="L35" s="12"/>
      <c r="M35" s="12"/>
      <c r="N35" s="2"/>
      <c r="O35" s="9"/>
      <c r="P35" s="9"/>
      <c r="Q35" s="9"/>
      <c r="R35" s="9"/>
    </row>
    <row r="36" spans="1:18" x14ac:dyDescent="0.2">
      <c r="A36" s="10" t="s">
        <v>47</v>
      </c>
      <c r="B36" s="11">
        <v>50000</v>
      </c>
      <c r="C36" s="12"/>
      <c r="D36" s="12">
        <f>SUM(B36:C36)</f>
        <v>50000</v>
      </c>
      <c r="E36" s="11"/>
      <c r="F36" s="12"/>
      <c r="G36" s="34">
        <f>+B36+E36</f>
        <v>50000</v>
      </c>
      <c r="H36" s="34">
        <f>+C36+F36</f>
        <v>0</v>
      </c>
      <c r="I36" s="34">
        <f>+G36+H36</f>
        <v>50000</v>
      </c>
      <c r="J36" s="13"/>
      <c r="K36" s="12"/>
      <c r="L36" s="12"/>
      <c r="M36" s="12"/>
      <c r="N36" s="11"/>
      <c r="O36" s="12"/>
      <c r="P36" s="12"/>
      <c r="Q36" s="12"/>
      <c r="R36" s="12"/>
    </row>
    <row r="37" spans="1:18" x14ac:dyDescent="0.2">
      <c r="A37" s="10"/>
      <c r="B37" s="11"/>
      <c r="C37" s="12"/>
      <c r="D37" s="12"/>
      <c r="E37" s="11"/>
      <c r="F37" s="12"/>
      <c r="G37" s="12"/>
      <c r="H37" s="12"/>
      <c r="I37" s="12"/>
      <c r="J37" s="13"/>
      <c r="K37" s="12"/>
      <c r="L37" s="12"/>
      <c r="M37" s="12"/>
      <c r="N37" s="11"/>
      <c r="O37" s="12"/>
      <c r="P37" s="12"/>
      <c r="Q37" s="12"/>
      <c r="R37" s="12"/>
    </row>
    <row r="38" spans="1:18" ht="11.25" customHeight="1" x14ac:dyDescent="0.2">
      <c r="A38" s="10"/>
      <c r="C38" s="18"/>
      <c r="D38" s="19"/>
      <c r="E38" s="11"/>
      <c r="F38" s="19"/>
      <c r="G38" s="19"/>
      <c r="H38" s="19"/>
      <c r="I38" s="19"/>
      <c r="J38" s="13"/>
      <c r="K38" s="12"/>
      <c r="L38" s="12"/>
      <c r="M38" s="12"/>
      <c r="N38" s="11"/>
      <c r="O38" s="19"/>
      <c r="P38" s="19"/>
      <c r="Q38" s="19"/>
      <c r="R38" s="19"/>
    </row>
    <row r="39" spans="1:18" x14ac:dyDescent="0.2">
      <c r="A39" s="53" t="s">
        <v>13</v>
      </c>
      <c r="B39" s="46">
        <f t="shared" ref="B39:I39" si="15">SUM(B7,B12,B23,B35)</f>
        <v>10965150</v>
      </c>
      <c r="C39" s="46">
        <f t="shared" si="15"/>
        <v>135659</v>
      </c>
      <c r="D39" s="46">
        <f t="shared" si="15"/>
        <v>11100809</v>
      </c>
      <c r="E39" s="46">
        <f t="shared" si="15"/>
        <v>363489</v>
      </c>
      <c r="F39" s="46">
        <f t="shared" si="15"/>
        <v>0</v>
      </c>
      <c r="G39" s="46">
        <f t="shared" si="15"/>
        <v>11328639</v>
      </c>
      <c r="H39" s="46">
        <f t="shared" si="15"/>
        <v>135659</v>
      </c>
      <c r="I39" s="46">
        <f t="shared" si="15"/>
        <v>11464298</v>
      </c>
      <c r="J39" s="45" t="s">
        <v>16</v>
      </c>
      <c r="K39" s="47">
        <f t="shared" ref="K39:R39" si="16">SUM(K7,K9,K11,K13,K15,K24)</f>
        <v>11456337</v>
      </c>
      <c r="L39" s="47">
        <f t="shared" si="16"/>
        <v>2757025</v>
      </c>
      <c r="M39" s="47">
        <f t="shared" si="16"/>
        <v>14213362</v>
      </c>
      <c r="N39" s="47">
        <f t="shared" si="16"/>
        <v>2703617</v>
      </c>
      <c r="O39" s="47">
        <f t="shared" si="16"/>
        <v>191294</v>
      </c>
      <c r="P39" s="47">
        <f t="shared" si="16"/>
        <v>14159954</v>
      </c>
      <c r="Q39" s="47">
        <f t="shared" si="16"/>
        <v>2948319</v>
      </c>
      <c r="R39" s="47">
        <f t="shared" si="16"/>
        <v>17108273</v>
      </c>
    </row>
    <row r="40" spans="1:18" x14ac:dyDescent="0.2">
      <c r="A40" s="53"/>
      <c r="B40" s="46"/>
      <c r="C40" s="46"/>
      <c r="D40" s="46"/>
      <c r="E40" s="46"/>
      <c r="F40" s="46"/>
      <c r="G40" s="46"/>
      <c r="H40" s="46"/>
      <c r="I40" s="46"/>
      <c r="J40" s="45"/>
      <c r="K40" s="47"/>
      <c r="L40" s="47"/>
      <c r="M40" s="47"/>
      <c r="N40" s="47"/>
      <c r="O40" s="47"/>
      <c r="P40" s="47"/>
      <c r="Q40" s="47"/>
      <c r="R40" s="47"/>
    </row>
    <row r="41" spans="1:18" x14ac:dyDescent="0.2">
      <c r="A41" s="23" t="s">
        <v>14</v>
      </c>
      <c r="B41" s="24">
        <f t="shared" ref="B41:I41" si="17">SUM(B42:B44)</f>
        <v>1500000</v>
      </c>
      <c r="C41" s="24">
        <f t="shared" si="17"/>
        <v>0</v>
      </c>
      <c r="D41" s="24">
        <f t="shared" si="17"/>
        <v>1500000</v>
      </c>
      <c r="E41" s="24">
        <f t="shared" si="17"/>
        <v>2947967</v>
      </c>
      <c r="F41" s="24">
        <f t="shared" si="17"/>
        <v>5320</v>
      </c>
      <c r="G41" s="24">
        <f t="shared" si="17"/>
        <v>4447967</v>
      </c>
      <c r="H41" s="24">
        <f t="shared" si="17"/>
        <v>5320</v>
      </c>
      <c r="I41" s="24">
        <f t="shared" si="17"/>
        <v>4453287</v>
      </c>
      <c r="J41" s="25" t="s">
        <v>18</v>
      </c>
      <c r="K41" s="26">
        <f t="shared" ref="K41:R41" si="18">SUM(K42:K44)</f>
        <v>1568303</v>
      </c>
      <c r="L41" s="26">
        <f t="shared" si="18"/>
        <v>0</v>
      </c>
      <c r="M41" s="26">
        <f t="shared" si="18"/>
        <v>1568303</v>
      </c>
      <c r="N41" s="26">
        <f t="shared" si="18"/>
        <v>458280</v>
      </c>
      <c r="O41" s="26">
        <f t="shared" si="18"/>
        <v>0</v>
      </c>
      <c r="P41" s="26">
        <f t="shared" si="18"/>
        <v>2026583</v>
      </c>
      <c r="Q41" s="26">
        <f t="shared" si="18"/>
        <v>0</v>
      </c>
      <c r="R41" s="26">
        <f t="shared" si="18"/>
        <v>2026583</v>
      </c>
    </row>
    <row r="42" spans="1:18" ht="12.75" customHeight="1" x14ac:dyDescent="0.2">
      <c r="A42" s="27" t="s">
        <v>52</v>
      </c>
      <c r="B42" s="12">
        <v>1500000</v>
      </c>
      <c r="C42" s="12"/>
      <c r="D42" s="12">
        <f>SUM(B42:C42)</f>
        <v>1500000</v>
      </c>
      <c r="E42" s="36">
        <v>141774</v>
      </c>
      <c r="F42" s="12"/>
      <c r="G42" s="34">
        <f t="shared" ref="G42:H44" si="19">+B42+E42</f>
        <v>1641774</v>
      </c>
      <c r="H42" s="34">
        <f t="shared" si="19"/>
        <v>0</v>
      </c>
      <c r="I42" s="34">
        <f>+G42+H42</f>
        <v>1641774</v>
      </c>
      <c r="J42" s="27" t="s">
        <v>53</v>
      </c>
      <c r="K42" s="12">
        <v>1500000</v>
      </c>
      <c r="L42" s="11"/>
      <c r="M42" s="12">
        <f>SUM(K42:L42)</f>
        <v>1500000</v>
      </c>
      <c r="N42" s="36">
        <v>141774</v>
      </c>
      <c r="O42" s="12"/>
      <c r="P42" s="34">
        <f>+K42+N42</f>
        <v>1641774</v>
      </c>
      <c r="Q42" s="34">
        <f>+L42+O42</f>
        <v>0</v>
      </c>
      <c r="R42" s="34">
        <f>+P42+Q42</f>
        <v>1641774</v>
      </c>
    </row>
    <row r="43" spans="1:18" ht="12.75" customHeight="1" x14ac:dyDescent="0.2">
      <c r="A43" s="27" t="s">
        <v>60</v>
      </c>
      <c r="B43" s="12"/>
      <c r="C43" s="11"/>
      <c r="D43" s="12">
        <f>SUM(B43:C43)</f>
        <v>0</v>
      </c>
      <c r="E43" s="36">
        <v>316506</v>
      </c>
      <c r="F43" s="12"/>
      <c r="G43" s="34">
        <f t="shared" si="19"/>
        <v>316506</v>
      </c>
      <c r="H43" s="34">
        <f t="shared" si="19"/>
        <v>0</v>
      </c>
      <c r="I43" s="34">
        <f>+G43+H43</f>
        <v>316506</v>
      </c>
      <c r="J43" s="27"/>
      <c r="K43" s="12"/>
      <c r="L43" s="11"/>
      <c r="M43" s="12"/>
      <c r="N43" s="36"/>
      <c r="O43" s="12"/>
      <c r="P43" s="34"/>
      <c r="Q43" s="34"/>
      <c r="R43" s="34"/>
    </row>
    <row r="44" spans="1:18" x14ac:dyDescent="0.2">
      <c r="A44" s="27" t="s">
        <v>48</v>
      </c>
      <c r="B44" s="28"/>
      <c r="C44" s="29"/>
      <c r="D44" s="12">
        <f>SUM(B44:C44)</f>
        <v>0</v>
      </c>
      <c r="E44" s="12">
        <f>2489687</f>
        <v>2489687</v>
      </c>
      <c r="F44" s="12">
        <v>5320</v>
      </c>
      <c r="G44" s="34">
        <f t="shared" si="19"/>
        <v>2489687</v>
      </c>
      <c r="H44" s="34">
        <f t="shared" si="19"/>
        <v>5320</v>
      </c>
      <c r="I44" s="34">
        <f>+G44+H44</f>
        <v>2495007</v>
      </c>
      <c r="J44" s="30" t="s">
        <v>51</v>
      </c>
      <c r="K44" s="31">
        <v>68303</v>
      </c>
      <c r="L44" s="32"/>
      <c r="M44" s="31">
        <f>SUM(K44:L44)</f>
        <v>68303</v>
      </c>
      <c r="N44" s="12">
        <v>316506</v>
      </c>
      <c r="O44" s="12"/>
      <c r="P44" s="34">
        <f>+K44+N44</f>
        <v>384809</v>
      </c>
      <c r="Q44" s="34">
        <f>+L44+O44</f>
        <v>0</v>
      </c>
      <c r="R44" s="34">
        <f>+P44+Q44</f>
        <v>384809</v>
      </c>
    </row>
    <row r="45" spans="1:18" x14ac:dyDescent="0.2">
      <c r="A45" s="21" t="s">
        <v>15</v>
      </c>
      <c r="B45" s="22">
        <f t="shared" ref="B45:I45" si="20">SUM(B39,B41)</f>
        <v>12465150</v>
      </c>
      <c r="C45" s="22">
        <f t="shared" si="20"/>
        <v>135659</v>
      </c>
      <c r="D45" s="22">
        <f t="shared" si="20"/>
        <v>12600809</v>
      </c>
      <c r="E45" s="22">
        <f t="shared" si="20"/>
        <v>3311456</v>
      </c>
      <c r="F45" s="22">
        <f t="shared" si="20"/>
        <v>5320</v>
      </c>
      <c r="G45" s="22">
        <f t="shared" si="20"/>
        <v>15776606</v>
      </c>
      <c r="H45" s="22">
        <f t="shared" si="20"/>
        <v>140979</v>
      </c>
      <c r="I45" s="22">
        <f t="shared" si="20"/>
        <v>15917585</v>
      </c>
      <c r="J45" s="21" t="s">
        <v>17</v>
      </c>
      <c r="K45" s="20">
        <f t="shared" ref="K45:R45" si="21">SUM(K39,K41)</f>
        <v>13024640</v>
      </c>
      <c r="L45" s="20">
        <f t="shared" si="21"/>
        <v>2757025</v>
      </c>
      <c r="M45" s="20">
        <f t="shared" si="21"/>
        <v>15781665</v>
      </c>
      <c r="N45" s="20">
        <f>SUM(N39,N41)</f>
        <v>3161897</v>
      </c>
      <c r="O45" s="20">
        <f t="shared" si="21"/>
        <v>191294</v>
      </c>
      <c r="P45" s="20">
        <f t="shared" si="21"/>
        <v>16186537</v>
      </c>
      <c r="Q45" s="20">
        <f t="shared" si="21"/>
        <v>2948319</v>
      </c>
      <c r="R45" s="20">
        <f t="shared" si="21"/>
        <v>19134856</v>
      </c>
    </row>
    <row r="46" spans="1:18" x14ac:dyDescent="0.2">
      <c r="I46" s="37">
        <f>+G45+H45</f>
        <v>15917585</v>
      </c>
      <c r="R46" s="37">
        <f>+P45+Q45</f>
        <v>19134856</v>
      </c>
    </row>
    <row r="47" spans="1:18" x14ac:dyDescent="0.2">
      <c r="J47" s="39" t="s">
        <v>9</v>
      </c>
      <c r="K47" s="39"/>
      <c r="L47" s="39"/>
      <c r="M47" s="2">
        <f>SUM(D45-M45)</f>
        <v>-3180856</v>
      </c>
      <c r="R47" s="2">
        <f>+I45-R45</f>
        <v>-3217271</v>
      </c>
    </row>
  </sheetData>
  <mergeCells count="43">
    <mergeCell ref="R39:R40"/>
    <mergeCell ref="A2:R2"/>
    <mergeCell ref="H39:H40"/>
    <mergeCell ref="I39:I40"/>
    <mergeCell ref="N39:N40"/>
    <mergeCell ref="O39:O40"/>
    <mergeCell ref="P39:P40"/>
    <mergeCell ref="Q39:Q40"/>
    <mergeCell ref="N4:O4"/>
    <mergeCell ref="P4:R4"/>
    <mergeCell ref="O5:O6"/>
    <mergeCell ref="P5:P6"/>
    <mergeCell ref="Q5:Q6"/>
    <mergeCell ref="R5:R6"/>
    <mergeCell ref="E5:E6"/>
    <mergeCell ref="F5:F6"/>
    <mergeCell ref="A39:A40"/>
    <mergeCell ref="B39:B40"/>
    <mergeCell ref="C39:C40"/>
    <mergeCell ref="N5:N6"/>
    <mergeCell ref="F39:F40"/>
    <mergeCell ref="G39:G40"/>
    <mergeCell ref="M39:M40"/>
    <mergeCell ref="M4:M6"/>
    <mergeCell ref="G5:G6"/>
    <mergeCell ref="H5:H6"/>
    <mergeCell ref="I5:I6"/>
    <mergeCell ref="A4:A6"/>
    <mergeCell ref="J4:J6"/>
    <mergeCell ref="J47:L47"/>
    <mergeCell ref="B4:D4"/>
    <mergeCell ref="B5:B6"/>
    <mergeCell ref="C5:C6"/>
    <mergeCell ref="D5:D6"/>
    <mergeCell ref="J39:J40"/>
    <mergeCell ref="D39:D40"/>
    <mergeCell ref="K39:K40"/>
    <mergeCell ref="L39:L40"/>
    <mergeCell ref="E4:F4"/>
    <mergeCell ref="G4:I4"/>
    <mergeCell ref="K4:K6"/>
    <mergeCell ref="L4:L6"/>
    <mergeCell ref="E39:E40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8" scale="66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6F195-28B5-4C23-8B8F-9888213C191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21E6-56EB-43ED-BC79-7A87A73E131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2024-06-25T09:42:16Z</cp:lastPrinted>
  <dcterms:created xsi:type="dcterms:W3CDTF">1997-01-17T14:02:09Z</dcterms:created>
  <dcterms:modified xsi:type="dcterms:W3CDTF">2024-06-25T09:42:30Z</dcterms:modified>
</cp:coreProperties>
</file>