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5_2024 mellékletei\"/>
    </mc:Choice>
  </mc:AlternateContent>
  <xr:revisionPtr revIDLastSave="0" documentId="8_{E196B811-C416-48A0-85DF-F768675B6EF1}" xr6:coauthVersionLast="47" xr6:coauthVersionMax="47" xr10:uidLastSave="{00000000-0000-0000-0000-000000000000}"/>
  <bookViews>
    <workbookView xWindow="-120" yWindow="-120" windowWidth="29040" windowHeight="15840" tabRatio="601" xr2:uid="{5E6AC278-F914-4689-BFE1-50ABA10DC408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Munka1!$A$1:$R$60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F12" i="1"/>
  <c r="N52" i="1"/>
  <c r="O52" i="1"/>
  <c r="P54" i="1"/>
  <c r="R54" i="1" s="1"/>
  <c r="Q54" i="1"/>
  <c r="P55" i="1"/>
  <c r="R55" i="1" s="1"/>
  <c r="Q55" i="1"/>
  <c r="Q53" i="1"/>
  <c r="P53" i="1"/>
  <c r="R53" i="1" s="1"/>
  <c r="N42" i="1"/>
  <c r="O42" i="1"/>
  <c r="P44" i="1"/>
  <c r="Q44" i="1"/>
  <c r="P45" i="1"/>
  <c r="R45" i="1" s="1"/>
  <c r="Q45" i="1"/>
  <c r="Q43" i="1"/>
  <c r="P43" i="1"/>
  <c r="P32" i="1"/>
  <c r="Q32" i="1"/>
  <c r="P33" i="1"/>
  <c r="Q33" i="1"/>
  <c r="Q31" i="1"/>
  <c r="P31" i="1"/>
  <c r="N30" i="1"/>
  <c r="O30" i="1"/>
  <c r="Q28" i="1"/>
  <c r="P28" i="1"/>
  <c r="Q26" i="1"/>
  <c r="P26" i="1"/>
  <c r="R26" i="1" s="1"/>
  <c r="Q25" i="1"/>
  <c r="P25" i="1"/>
  <c r="P20" i="1"/>
  <c r="Q20" i="1"/>
  <c r="P21" i="1"/>
  <c r="Q21" i="1"/>
  <c r="P22" i="1"/>
  <c r="Q22" i="1"/>
  <c r="P23" i="1"/>
  <c r="R23" i="1" s="1"/>
  <c r="Q23" i="1"/>
  <c r="Q19" i="1"/>
  <c r="P19" i="1"/>
  <c r="R19" i="1" s="1"/>
  <c r="N18" i="1"/>
  <c r="O18" i="1"/>
  <c r="Q16" i="1"/>
  <c r="P16" i="1"/>
  <c r="Q11" i="1"/>
  <c r="P11" i="1"/>
  <c r="P13" i="1"/>
  <c r="Q13" i="1"/>
  <c r="Q12" i="1"/>
  <c r="P12" i="1"/>
  <c r="Q9" i="1"/>
  <c r="P9" i="1"/>
  <c r="Q7" i="1"/>
  <c r="P7" i="1"/>
  <c r="G54" i="1"/>
  <c r="H54" i="1"/>
  <c r="G55" i="1"/>
  <c r="H55" i="1"/>
  <c r="G56" i="1"/>
  <c r="H56" i="1"/>
  <c r="H53" i="1"/>
  <c r="G53" i="1"/>
  <c r="E52" i="1"/>
  <c r="F52" i="1"/>
  <c r="E44" i="1"/>
  <c r="F44" i="1"/>
  <c r="E40" i="1"/>
  <c r="F40" i="1"/>
  <c r="E28" i="1"/>
  <c r="F28" i="1"/>
  <c r="E16" i="1"/>
  <c r="F16" i="1"/>
  <c r="G9" i="1"/>
  <c r="I9" i="1" s="1"/>
  <c r="H9" i="1"/>
  <c r="G10" i="1"/>
  <c r="H10" i="1"/>
  <c r="I10" i="1" s="1"/>
  <c r="G11" i="1"/>
  <c r="I11" i="1" s="1"/>
  <c r="H11" i="1"/>
  <c r="G13" i="1"/>
  <c r="H13" i="1"/>
  <c r="H12" i="1" s="1"/>
  <c r="G14" i="1"/>
  <c r="I14" i="1" s="1"/>
  <c r="H14" i="1"/>
  <c r="G15" i="1"/>
  <c r="H15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I23" i="1" s="1"/>
  <c r="H23" i="1"/>
  <c r="G24" i="1"/>
  <c r="H24" i="1"/>
  <c r="G25" i="1"/>
  <c r="H25" i="1"/>
  <c r="G26" i="1"/>
  <c r="H26" i="1"/>
  <c r="G27" i="1"/>
  <c r="H27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1" i="1"/>
  <c r="H41" i="1"/>
  <c r="G42" i="1"/>
  <c r="H42" i="1"/>
  <c r="G43" i="1"/>
  <c r="H43" i="1"/>
  <c r="G45" i="1"/>
  <c r="G44" i="1" s="1"/>
  <c r="H45" i="1"/>
  <c r="H44" i="1" s="1"/>
  <c r="G46" i="1"/>
  <c r="H46" i="1"/>
  <c r="G48" i="1"/>
  <c r="H48" i="1"/>
  <c r="I48" i="1"/>
  <c r="G49" i="1"/>
  <c r="H49" i="1"/>
  <c r="G50" i="1"/>
  <c r="H50" i="1"/>
  <c r="I50" i="1" s="1"/>
  <c r="H8" i="1"/>
  <c r="H7" i="1" s="1"/>
  <c r="G8" i="1"/>
  <c r="I8" i="1" s="1"/>
  <c r="E7" i="1"/>
  <c r="F7" i="1"/>
  <c r="B12" i="1"/>
  <c r="L18" i="1"/>
  <c r="K18" i="1"/>
  <c r="C16" i="1"/>
  <c r="B16" i="1"/>
  <c r="D23" i="1"/>
  <c r="M23" i="1"/>
  <c r="D9" i="1"/>
  <c r="M13" i="1"/>
  <c r="B7" i="1"/>
  <c r="M33" i="1"/>
  <c r="K30" i="1"/>
  <c r="C52" i="1"/>
  <c r="B52" i="1"/>
  <c r="D56" i="1"/>
  <c r="M53" i="1"/>
  <c r="L52" i="1"/>
  <c r="K52" i="1"/>
  <c r="D53" i="1"/>
  <c r="D52" i="1" s="1"/>
  <c r="C12" i="1"/>
  <c r="D14" i="1"/>
  <c r="K42" i="1"/>
  <c r="M11" i="1"/>
  <c r="M20" i="1"/>
  <c r="M22" i="1"/>
  <c r="M19" i="1"/>
  <c r="M21" i="1"/>
  <c r="M25" i="1"/>
  <c r="M28" i="1"/>
  <c r="M31" i="1"/>
  <c r="M32" i="1"/>
  <c r="M7" i="1"/>
  <c r="M9" i="1"/>
  <c r="M16" i="1"/>
  <c r="M43" i="1"/>
  <c r="M44" i="1"/>
  <c r="M45" i="1"/>
  <c r="M54" i="1"/>
  <c r="M55" i="1"/>
  <c r="D8" i="1"/>
  <c r="D20" i="1"/>
  <c r="D17" i="1"/>
  <c r="D18" i="1"/>
  <c r="D19" i="1"/>
  <c r="D21" i="1"/>
  <c r="D22" i="1"/>
  <c r="D24" i="1"/>
  <c r="D25" i="1"/>
  <c r="D26" i="1"/>
  <c r="D34" i="1"/>
  <c r="D29" i="1"/>
  <c r="D30" i="1"/>
  <c r="D31" i="1"/>
  <c r="D32" i="1"/>
  <c r="D33" i="1"/>
  <c r="D35" i="1"/>
  <c r="D36" i="1"/>
  <c r="D37" i="1"/>
  <c r="D38" i="1"/>
  <c r="D41" i="1"/>
  <c r="D40" i="1" s="1"/>
  <c r="D42" i="1"/>
  <c r="D13" i="1"/>
  <c r="D12" i="1" s="1"/>
  <c r="D45" i="1"/>
  <c r="D44" i="1" s="1"/>
  <c r="D48" i="1"/>
  <c r="D47" i="1" s="1"/>
  <c r="D54" i="1"/>
  <c r="D55" i="1"/>
  <c r="C7" i="1"/>
  <c r="C28" i="1"/>
  <c r="C44" i="1"/>
  <c r="C47" i="1"/>
  <c r="H47" i="1" s="1"/>
  <c r="C40" i="1"/>
  <c r="L30" i="1"/>
  <c r="L42" i="1"/>
  <c r="M12" i="1"/>
  <c r="B40" i="1"/>
  <c r="B47" i="1"/>
  <c r="G47" i="1" s="1"/>
  <c r="B28" i="1"/>
  <c r="B44" i="1"/>
  <c r="D15" i="1"/>
  <c r="M26" i="1"/>
  <c r="D39" i="1"/>
  <c r="D43" i="1"/>
  <c r="D7" i="1"/>
  <c r="Q30" i="1" l="1"/>
  <c r="N51" i="1"/>
  <c r="N57" i="1" s="1"/>
  <c r="P30" i="1"/>
  <c r="R21" i="1"/>
  <c r="R11" i="1"/>
  <c r="R9" i="1"/>
  <c r="H52" i="1"/>
  <c r="B51" i="1"/>
  <c r="B57" i="1" s="1"/>
  <c r="I39" i="1"/>
  <c r="I24" i="1"/>
  <c r="M42" i="1"/>
  <c r="I49" i="1"/>
  <c r="I46" i="1"/>
  <c r="I43" i="1"/>
  <c r="I38" i="1"/>
  <c r="I53" i="1"/>
  <c r="I47" i="1"/>
  <c r="I36" i="1"/>
  <c r="I32" i="1"/>
  <c r="I27" i="1"/>
  <c r="R33" i="1"/>
  <c r="Q42" i="1"/>
  <c r="M52" i="1"/>
  <c r="M30" i="1"/>
  <c r="M18" i="1"/>
  <c r="K51" i="1"/>
  <c r="K57" i="1" s="1"/>
  <c r="I20" i="1"/>
  <c r="I18" i="1"/>
  <c r="I15" i="1"/>
  <c r="P42" i="1"/>
  <c r="I37" i="1"/>
  <c r="I33" i="1"/>
  <c r="G52" i="1"/>
  <c r="R7" i="1"/>
  <c r="R12" i="1"/>
  <c r="R28" i="1"/>
  <c r="C51" i="1"/>
  <c r="C57" i="1" s="1"/>
  <c r="D28" i="1"/>
  <c r="H40" i="1"/>
  <c r="I35" i="1"/>
  <c r="I31" i="1"/>
  <c r="I26" i="1"/>
  <c r="I19" i="1"/>
  <c r="G16" i="1"/>
  <c r="I13" i="1"/>
  <c r="I12" i="1" s="1"/>
  <c r="Q18" i="1"/>
  <c r="Q51" i="1" s="1"/>
  <c r="Q57" i="1" s="1"/>
  <c r="I41" i="1"/>
  <c r="I34" i="1"/>
  <c r="I30" i="1"/>
  <c r="I25" i="1"/>
  <c r="I22" i="1"/>
  <c r="I55" i="1"/>
  <c r="R22" i="1"/>
  <c r="O51" i="1"/>
  <c r="O57" i="1" s="1"/>
  <c r="R32" i="1"/>
  <c r="R44" i="1"/>
  <c r="Q52" i="1"/>
  <c r="D16" i="1"/>
  <c r="D51" i="1" s="1"/>
  <c r="D57" i="1" s="1"/>
  <c r="I42" i="1"/>
  <c r="I21" i="1"/>
  <c r="R25" i="1"/>
  <c r="R43" i="1"/>
  <c r="L51" i="1"/>
  <c r="L57" i="1" s="1"/>
  <c r="H28" i="1"/>
  <c r="H16" i="1"/>
  <c r="I56" i="1"/>
  <c r="I54" i="1"/>
  <c r="R13" i="1"/>
  <c r="R16" i="1"/>
  <c r="R31" i="1"/>
  <c r="R52" i="1"/>
  <c r="G28" i="1"/>
  <c r="P18" i="1"/>
  <c r="R20" i="1"/>
  <c r="G12" i="1"/>
  <c r="I45" i="1"/>
  <c r="I44" i="1" s="1"/>
  <c r="I17" i="1"/>
  <c r="P52" i="1"/>
  <c r="F51" i="1"/>
  <c r="F57" i="1" s="1"/>
  <c r="I29" i="1"/>
  <c r="G40" i="1"/>
  <c r="E51" i="1"/>
  <c r="E57" i="1" s="1"/>
  <c r="I7" i="1"/>
  <c r="G7" i="1"/>
  <c r="R18" i="1" l="1"/>
  <c r="I52" i="1"/>
  <c r="P51" i="1"/>
  <c r="P57" i="1" s="1"/>
  <c r="R58" i="1" s="1"/>
  <c r="H51" i="1"/>
  <c r="H57" i="1" s="1"/>
  <c r="R30" i="1"/>
  <c r="M51" i="1"/>
  <c r="M57" i="1" s="1"/>
  <c r="R42" i="1"/>
  <c r="K60" i="1"/>
  <c r="I16" i="1"/>
  <c r="G51" i="1"/>
  <c r="G57" i="1" s="1"/>
  <c r="I28" i="1"/>
  <c r="I40" i="1"/>
  <c r="R51" i="1" l="1"/>
  <c r="R57" i="1" s="1"/>
  <c r="I58" i="1"/>
  <c r="I51" i="1"/>
  <c r="I57" i="1" s="1"/>
</calcChain>
</file>

<file path=xl/sharedStrings.xml><?xml version="1.0" encoding="utf-8"?>
<sst xmlns="http://schemas.openxmlformats.org/spreadsheetml/2006/main" count="97" uniqueCount="83">
  <si>
    <t>Bevételek</t>
  </si>
  <si>
    <t>Kiadások</t>
  </si>
  <si>
    <t>Személyi juttatások</t>
  </si>
  <si>
    <t>Felújítások</t>
  </si>
  <si>
    <t>Beruházások</t>
  </si>
  <si>
    <t>Tartalékok</t>
  </si>
  <si>
    <t>E Ft</t>
  </si>
  <si>
    <t>Pótlékok, bírságok</t>
  </si>
  <si>
    <t>Talajterhelési díj</t>
  </si>
  <si>
    <t>Kötelező feladatok</t>
  </si>
  <si>
    <t>Önként vállalt feladatok</t>
  </si>
  <si>
    <t>Munkaadókat terhelő járulékok és szoc hjár adó</t>
  </si>
  <si>
    <t>Költségvetési egyenleg:</t>
  </si>
  <si>
    <t>1. melléklet</t>
  </si>
  <si>
    <t>Költségvetési kiadások</t>
  </si>
  <si>
    <t xml:space="preserve">Költségvetési bevételek </t>
  </si>
  <si>
    <t>Finanszírozási bevételek</t>
  </si>
  <si>
    <t>Tárgyévi bevételek</t>
  </si>
  <si>
    <t>Finanszírozási kiadások</t>
  </si>
  <si>
    <t>Tárgyévi kiadások</t>
  </si>
  <si>
    <t>Közhatalmi bevételek</t>
  </si>
  <si>
    <t>Dologi kiadások</t>
  </si>
  <si>
    <t>Ellátottak pénzbeli juttatásai</t>
  </si>
  <si>
    <t>Egyéb műküdési célú kiadások</t>
  </si>
  <si>
    <t>Egyéb felhalmozási célú kiadások</t>
  </si>
  <si>
    <t>Általános tartalék</t>
  </si>
  <si>
    <t>Működési céltartalék</t>
  </si>
  <si>
    <t>Felhalmozási céltartalék</t>
  </si>
  <si>
    <t>Egyéb működési célú támogatások államháztartáson belülre</t>
  </si>
  <si>
    <t>Egyéb működési célú támogatások államháztartáson kívülre</t>
  </si>
  <si>
    <t>Egyéb felhalmozási célú támogatások államháztartáson belülre</t>
  </si>
  <si>
    <t>Egyéb felhalmozási célú támogatások államháztartáson kívülre</t>
  </si>
  <si>
    <t>ebből részesedések beszerzése</t>
  </si>
  <si>
    <t>Működési célú támogatások államháztartáson belülről</t>
  </si>
  <si>
    <t>Felhalmozási célú támogatások államháztartáson belülről</t>
  </si>
  <si>
    <t>Önkormányzatok működési támogatása</t>
  </si>
  <si>
    <t>Egyéb működési célú támogatások áht-n belülről</t>
  </si>
  <si>
    <t>Felhalmozási célú önkormányzati támogatások</t>
  </si>
  <si>
    <t>Építményadó</t>
  </si>
  <si>
    <t>Telekadó</t>
  </si>
  <si>
    <t>Iparűzési adó</t>
  </si>
  <si>
    <t>Idegenforgalmi adó tartózkodás után</t>
  </si>
  <si>
    <t>Környezetvédelmi bírság</t>
  </si>
  <si>
    <t>Termőföld bérbeadásából származó bevétel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</si>
  <si>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</si>
  <si>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</si>
  <si>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</si>
  <si>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</si>
  <si>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</si>
  <si>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</si>
  <si>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</si>
  <si>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</si>
  <si>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</si>
  <si>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</si>
  <si>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</si>
  <si>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</si>
  <si>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</si>
  <si>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</si>
  <si>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</si>
  <si>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</si>
  <si>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</si>
  <si>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Hosszú lejáratú hitelek, kölcsönök felvétele</t>
  </si>
  <si>
    <t>Hosszú lejáratú hitelek, kölcsönök törlesztése</t>
  </si>
  <si>
    <t>Egyéb közhatalmi bevételek</t>
  </si>
  <si>
    <t>Működési célú garancia és kezességvállalásgól származó kifiz áht-n kívülre</t>
  </si>
  <si>
    <t>Államháztartáson belüli megelőlegzések visszafizetése</t>
  </si>
  <si>
    <t>Likviditási célú hitelek, kölcsönök törlesztése püi vállalkozásnak</t>
  </si>
  <si>
    <t>Likviditási célú hitelek, kölcsönök felvétele püi vállalkozástól</t>
  </si>
  <si>
    <t>Elvonások és befizetések</t>
  </si>
  <si>
    <t>Egyéb felhalmozási célú támogatások államháztartáson belülről</t>
  </si>
  <si>
    <t>Államháztartáson belüli megelőlegzések</t>
  </si>
  <si>
    <t xml:space="preserve">   ebből: értékesített te. áfa befizetése</t>
  </si>
  <si>
    <t>Előző év költségvetés maradványának igénybevétele</t>
  </si>
  <si>
    <t xml:space="preserve">             beruházás, felújítás fizetendő fordított adója</t>
  </si>
  <si>
    <t>Első lakáshoz jutók támogatása</t>
  </si>
  <si>
    <t>Működési célú visszafizetendő támogatások, kölcsönök nyújtása áht-n kívülre</t>
  </si>
  <si>
    <t>/2024.(I..) önk.rendelet eredeti ei.</t>
  </si>
  <si>
    <t>1/2024.(I.24.) önk.rendelet eredeti ei.</t>
  </si>
  <si>
    <t>Összesen</t>
  </si>
  <si>
    <t>../2024.(VI....) önk.rendelet mód. ei.</t>
  </si>
  <si>
    <t>Komárom Város 2024. évi tervezett bevételeinek és kiadásainak módosítása</t>
  </si>
  <si>
    <t>Javasolt módosítás</t>
  </si>
  <si>
    <t>5/2024. (VI.26.)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</si>
</sst>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3" fontId="2" fillId="0" borderId="1" xfId="0" applyNumberFormat="1" applyFont="1" applyBorder="1"/>
    <xf numFmtId="0" fontId="2" fillId="0" borderId="2" xfId="0" applyFont="1" applyBorder="1" applyAlignment="1">
      <alignment vertical="center" wrapText="1"/>
    </xf>
    <xf numFmtId="3" fontId="2" fillId="0" borderId="2" xfId="0" applyNumberFormat="1" applyFont="1" applyBorder="1"/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0" fillId="0" borderId="0" xfId="0" applyNumberFormat="1"/>
    <xf numFmtId="0" fontId="2" fillId="0" borderId="3" xfId="0" applyFont="1" applyBorder="1"/>
    <xf numFmtId="0" fontId="0" fillId="0" borderId="3" xfId="0" applyBorder="1"/>
    <xf numFmtId="0" fontId="2" fillId="0" borderId="3" xfId="0" applyFont="1" applyBorder="1" applyAlignment="1">
      <alignment vertical="center" wrapText="1"/>
    </xf>
    <xf numFmtId="3" fontId="2" fillId="0" borderId="4" xfId="0" applyNumberFormat="1" applyFont="1" applyBorder="1"/>
    <xf numFmtId="0" fontId="1" fillId="0" borderId="3" xfId="0" applyFont="1" applyBorder="1" applyAlignment="1">
      <alignment vertical="center" wrapText="1"/>
    </xf>
    <xf numFmtId="3" fontId="1" fillId="0" borderId="1" xfId="0" applyNumberFormat="1" applyFont="1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3" fontId="0" fillId="0" borderId="1" xfId="0" applyNumberFormat="1" applyBorder="1"/>
    <xf numFmtId="0" fontId="2" fillId="0" borderId="0" xfId="0" applyFont="1" applyAlignment="1">
      <alignment horizontal="right"/>
    </xf>
    <xf numFmtId="3" fontId="2" fillId="0" borderId="0" xfId="0" applyNumberFormat="1" applyFont="1"/>
    <xf numFmtId="3" fontId="4" fillId="0" borderId="1" xfId="0" applyNumberFormat="1" applyFont="1" applyBorder="1"/>
    <xf numFmtId="3" fontId="1" fillId="0" borderId="0" xfId="0" applyNumberFormat="1" applyFont="1"/>
    <xf numFmtId="0" fontId="2" fillId="0" borderId="6" xfId="0" applyFont="1" applyBorder="1" applyAlignment="1">
      <alignment vertical="center" wrapText="1"/>
    </xf>
    <xf numFmtId="0" fontId="0" fillId="0" borderId="7" xfId="0" applyBorder="1"/>
    <xf numFmtId="0" fontId="2" fillId="0" borderId="7" xfId="0" applyFont="1" applyBorder="1"/>
    <xf numFmtId="3" fontId="2" fillId="0" borderId="8" xfId="0" applyNumberFormat="1" applyFont="1" applyBorder="1"/>
    <xf numFmtId="0" fontId="1" fillId="0" borderId="7" xfId="0" applyFont="1" applyBorder="1"/>
    <xf numFmtId="0" fontId="4" fillId="0" borderId="0" xfId="0" applyFont="1"/>
    <xf numFmtId="0" fontId="2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/>
    <xf numFmtId="0" fontId="4" fillId="0" borderId="3" xfId="0" applyFont="1" applyBorder="1"/>
    <xf numFmtId="3" fontId="1" fillId="2" borderId="1" xfId="0" applyNumberFormat="1" applyFont="1" applyFill="1" applyBorder="1"/>
    <xf numFmtId="0" fontId="0" fillId="0" borderId="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1" fillId="0" borderId="3" xfId="0" applyNumberFormat="1" applyFont="1" applyBorder="1"/>
    <xf numFmtId="3" fontId="2" fillId="0" borderId="3" xfId="0" applyNumberFormat="1" applyFont="1" applyBorder="1"/>
    <xf numFmtId="3" fontId="1" fillId="0" borderId="7" xfId="0" applyNumberFormat="1" applyFont="1" applyBorder="1"/>
    <xf numFmtId="3" fontId="0" fillId="0" borderId="3" xfId="0" applyNumberFormat="1" applyBorder="1"/>
    <xf numFmtId="3" fontId="4" fillId="0" borderId="3" xfId="0" applyNumberFormat="1" applyFont="1" applyBorder="1"/>
    <xf numFmtId="3" fontId="5" fillId="0" borderId="0" xfId="0" applyNumberFormat="1" applyFont="1"/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650FD-9E4C-46DB-AE84-5B6882D24006}">
  <sheetPr>
    <pageSetUpPr fitToPage="1"/>
  </sheetPr>
  <dimension ref="A1:R62"/>
  <sheetViews>
    <sheetView tabSelected="1" topLeftCell="D1" zoomScaleNormal="100" workbookViewId="0">
      <selection activeCell="W16" sqref="W16"/>
    </sheetView>
  </sheetViews>
  <sheetFormatPr defaultRowHeight="12.75" x14ac:dyDescent="0.2"/>
  <cols>
    <col min="1" max="1" width="59.42578125" bestFit="1" customWidth="1"/>
    <col min="2" max="9" width="11.42578125" customWidth="1"/>
    <col min="10" max="10" width="65" bestFit="1" customWidth="1"/>
    <col min="11" max="12" width="11.42578125" customWidth="1"/>
    <col min="13" max="13" width="10.85546875" customWidth="1"/>
    <col min="14" max="14" width="10.5703125" customWidth="1"/>
    <col min="16" max="16" width="11" customWidth="1"/>
    <col min="17" max="17" width="11.42578125" customWidth="1"/>
    <col min="18" max="18" width="11.85546875" customWidth="1"/>
  </cols>
  <sheetData>
    <row r="1" spans="1:18" x14ac:dyDescent="0.2">
      <c r="K1" s="15"/>
      <c r="Q1" s="48" t="s">
        <v>13</v>
      </c>
      <c r="R1" s="48"/>
    </row>
    <row r="2" spans="1:18" x14ac:dyDescent="0.2">
      <c r="A2" s="53" t="s">
        <v>80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18" x14ac:dyDescent="0.2">
      <c r="L3" s="15"/>
      <c r="R3" s="14" t="s">
        <v>6</v>
      </c>
    </row>
    <row r="4" spans="1:18" ht="12.75" customHeight="1" x14ac:dyDescent="0.2">
      <c r="A4" s="49" t="s">
        <v>0</v>
      </c>
      <c r="B4" s="43" t="s">
        <v>77</v>
      </c>
      <c r="C4" s="44"/>
      <c r="D4" s="45"/>
      <c r="E4" s="54" t="s">
        <v>81</v>
      </c>
      <c r="F4" s="55"/>
      <c r="G4" s="43" t="s">
        <v>79</v>
      </c>
      <c r="H4" s="44"/>
      <c r="I4" s="45"/>
      <c r="J4" s="50" t="s">
        <v>1</v>
      </c>
      <c r="K4" s="43" t="s">
        <v>77</v>
      </c>
      <c r="L4" s="44"/>
      <c r="M4" s="45"/>
      <c r="N4" s="54" t="s">
        <v>81</v>
      </c>
      <c r="O4" s="55"/>
      <c r="P4" s="43" t="s">
        <v>82</v>
      </c>
      <c r="Q4" s="44"/>
      <c r="R4" s="45"/>
    </row>
    <row r="5" spans="1:18" ht="12.75" customHeight="1" x14ac:dyDescent="0.2">
      <c r="A5" s="49"/>
      <c r="B5" s="41" t="s">
        <v>9</v>
      </c>
      <c r="C5" s="41" t="s">
        <v>10</v>
      </c>
      <c r="D5" s="41" t="s">
        <v>78</v>
      </c>
      <c r="E5" s="41" t="s">
        <v>9</v>
      </c>
      <c r="F5" s="41" t="s">
        <v>10</v>
      </c>
      <c r="G5" s="41" t="s">
        <v>9</v>
      </c>
      <c r="H5" s="41" t="s">
        <v>10</v>
      </c>
      <c r="I5" s="41" t="s">
        <v>78</v>
      </c>
      <c r="J5" s="51"/>
      <c r="K5" s="41" t="s">
        <v>9</v>
      </c>
      <c r="L5" s="46" t="s">
        <v>10</v>
      </c>
      <c r="M5" s="41" t="s">
        <v>76</v>
      </c>
      <c r="N5" s="41" t="s">
        <v>9</v>
      </c>
      <c r="O5" s="41" t="s">
        <v>10</v>
      </c>
      <c r="P5" s="41" t="s">
        <v>9</v>
      </c>
      <c r="Q5" s="41" t="s">
        <v>10</v>
      </c>
      <c r="R5" s="41" t="s">
        <v>78</v>
      </c>
    </row>
    <row r="6" spans="1:18" ht="25.5" customHeight="1" x14ac:dyDescent="0.2">
      <c r="A6" s="49"/>
      <c r="B6" s="42"/>
      <c r="C6" s="42"/>
      <c r="D6" s="42"/>
      <c r="E6" s="42"/>
      <c r="F6" s="42"/>
      <c r="G6" s="42"/>
      <c r="H6" s="42"/>
      <c r="I6" s="42"/>
      <c r="J6" s="52"/>
      <c r="K6" s="42"/>
      <c r="L6" s="47"/>
      <c r="M6" s="42"/>
      <c r="N6" s="42"/>
      <c r="O6" s="42"/>
      <c r="P6" s="42"/>
      <c r="Q6" s="42"/>
      <c r="R6" s="42"/>
    </row>
    <row r="7" spans="1:18" x14ac:dyDescent="0.2">
      <c r="A7" s="24" t="s">
        <v>33</v>
      </c>
      <c r="B7" s="11">
        <f t="shared" ref="B7:I7" si="0">SUM(B8:B9)</f>
        <v>1971574</v>
      </c>
      <c r="C7" s="19">
        <f t="shared" si="0"/>
        <v>8164</v>
      </c>
      <c r="D7" s="11">
        <f t="shared" si="0"/>
        <v>1979738</v>
      </c>
      <c r="E7" s="11">
        <f t="shared" si="0"/>
        <v>363489</v>
      </c>
      <c r="F7" s="11">
        <f t="shared" si="0"/>
        <v>0</v>
      </c>
      <c r="G7" s="11">
        <f t="shared" si="0"/>
        <v>2335063</v>
      </c>
      <c r="H7" s="11">
        <f t="shared" si="0"/>
        <v>8164</v>
      </c>
      <c r="I7" s="11">
        <f t="shared" si="0"/>
        <v>2343227</v>
      </c>
      <c r="J7" s="8" t="s">
        <v>2</v>
      </c>
      <c r="K7" s="11">
        <v>2448656</v>
      </c>
      <c r="L7" s="11">
        <v>494129</v>
      </c>
      <c r="M7" s="11">
        <f>SUM(K7:L7)</f>
        <v>2942785</v>
      </c>
      <c r="N7" s="11">
        <v>145357</v>
      </c>
      <c r="O7" s="11">
        <v>53156</v>
      </c>
      <c r="P7" s="36">
        <f>+K7+N7</f>
        <v>2594013</v>
      </c>
      <c r="Q7" s="36">
        <f>+L7+O7</f>
        <v>547285</v>
      </c>
      <c r="R7" s="36">
        <f>+P7+Q7</f>
        <v>3141298</v>
      </c>
    </row>
    <row r="8" spans="1:18" x14ac:dyDescent="0.2">
      <c r="A8" s="26" t="s">
        <v>35</v>
      </c>
      <c r="B8" s="13">
        <v>1707574</v>
      </c>
      <c r="C8" s="21"/>
      <c r="D8" s="13">
        <f>SUM(B8:C8)</f>
        <v>1707574</v>
      </c>
      <c r="E8" s="35">
        <v>326052</v>
      </c>
      <c r="F8" s="35"/>
      <c r="G8" s="35">
        <f>+B8+E8</f>
        <v>2033626</v>
      </c>
      <c r="H8" s="35">
        <f>+C8+F8</f>
        <v>0</v>
      </c>
      <c r="I8" s="35">
        <f>+G8+H8</f>
        <v>2033626</v>
      </c>
      <c r="J8" s="9"/>
      <c r="K8" s="2"/>
      <c r="L8" s="2"/>
      <c r="M8" s="1"/>
      <c r="N8" s="35"/>
      <c r="O8" s="35"/>
      <c r="P8" s="35"/>
      <c r="Q8" s="35"/>
      <c r="R8" s="35"/>
    </row>
    <row r="9" spans="1:18" x14ac:dyDescent="0.2">
      <c r="A9" s="23" t="s">
        <v>36</v>
      </c>
      <c r="B9" s="13">
        <v>264000</v>
      </c>
      <c r="C9" s="21">
        <v>8164</v>
      </c>
      <c r="D9" s="13">
        <f>SUM(B9:C9)</f>
        <v>272164</v>
      </c>
      <c r="E9" s="35">
        <v>37437</v>
      </c>
      <c r="F9" s="35"/>
      <c r="G9" s="35">
        <f t="shared" ref="G9:G50" si="1">+B9+E9</f>
        <v>301437</v>
      </c>
      <c r="H9" s="35">
        <f t="shared" ref="H9:H50" si="2">+C9+F9</f>
        <v>8164</v>
      </c>
      <c r="I9" s="35">
        <f t="shared" ref="I9:I50" si="3">+G9+H9</f>
        <v>309601</v>
      </c>
      <c r="J9" s="8" t="s">
        <v>11</v>
      </c>
      <c r="K9" s="2">
        <v>346559</v>
      </c>
      <c r="L9" s="2">
        <v>92204</v>
      </c>
      <c r="M9" s="2">
        <f>SUM(K9:L9)</f>
        <v>438763</v>
      </c>
      <c r="N9" s="36">
        <v>19838</v>
      </c>
      <c r="O9" s="36">
        <v>8963</v>
      </c>
      <c r="P9" s="36">
        <f>+K9+N9</f>
        <v>366397</v>
      </c>
      <c r="Q9" s="36">
        <f>+L9+O9</f>
        <v>101167</v>
      </c>
      <c r="R9" s="36">
        <f>+P9+Q9</f>
        <v>467564</v>
      </c>
    </row>
    <row r="10" spans="1:18" x14ac:dyDescent="0.2">
      <c r="A10" s="23"/>
      <c r="B10" s="13"/>
      <c r="C10" s="21"/>
      <c r="D10" s="13"/>
      <c r="E10" s="35"/>
      <c r="F10" s="35"/>
      <c r="G10" s="35">
        <f t="shared" si="1"/>
        <v>0</v>
      </c>
      <c r="H10" s="35">
        <f t="shared" si="2"/>
        <v>0</v>
      </c>
      <c r="I10" s="35">
        <f t="shared" si="3"/>
        <v>0</v>
      </c>
      <c r="J10" s="8"/>
      <c r="K10" s="2"/>
      <c r="L10" s="2"/>
      <c r="M10" s="2"/>
      <c r="N10" s="35"/>
      <c r="O10" s="35"/>
      <c r="P10" s="35"/>
      <c r="Q10" s="35"/>
      <c r="R10" s="35"/>
    </row>
    <row r="11" spans="1:18" x14ac:dyDescent="0.2">
      <c r="A11" s="24"/>
      <c r="B11" s="2"/>
      <c r="C11" s="19"/>
      <c r="D11" s="2"/>
      <c r="E11" s="36"/>
      <c r="F11" s="36"/>
      <c r="G11" s="35">
        <f t="shared" si="1"/>
        <v>0</v>
      </c>
      <c r="H11" s="35">
        <f t="shared" si="2"/>
        <v>0</v>
      </c>
      <c r="I11" s="35">
        <f t="shared" si="3"/>
        <v>0</v>
      </c>
      <c r="J11" s="8" t="s">
        <v>21</v>
      </c>
      <c r="K11" s="2">
        <v>6225179</v>
      </c>
      <c r="L11" s="2">
        <v>404578</v>
      </c>
      <c r="M11" s="2">
        <f>SUM(K11:L11)</f>
        <v>6629757</v>
      </c>
      <c r="N11" s="36">
        <v>180992</v>
      </c>
      <c r="O11" s="36">
        <v>3620</v>
      </c>
      <c r="P11" s="36">
        <f t="shared" ref="P11:Q13" si="4">+K11+N11</f>
        <v>6406171</v>
      </c>
      <c r="Q11" s="36">
        <f t="shared" si="4"/>
        <v>408198</v>
      </c>
      <c r="R11" s="36">
        <f>+P11+Q11</f>
        <v>6814369</v>
      </c>
    </row>
    <row r="12" spans="1:18" x14ac:dyDescent="0.2">
      <c r="A12" s="24" t="s">
        <v>34</v>
      </c>
      <c r="B12" s="2">
        <f>SUM(B13:B14)</f>
        <v>1000</v>
      </c>
      <c r="C12" s="2">
        <f>SUM(C13:C14)</f>
        <v>0</v>
      </c>
      <c r="D12" s="2">
        <f>SUM(D13:D14)</f>
        <v>1000</v>
      </c>
      <c r="E12" s="2">
        <f t="shared" ref="E12:I12" si="5">SUM(E13:E14)</f>
        <v>0</v>
      </c>
      <c r="F12" s="2">
        <f t="shared" si="5"/>
        <v>0</v>
      </c>
      <c r="G12" s="2">
        <f t="shared" si="5"/>
        <v>1000</v>
      </c>
      <c r="H12" s="2">
        <f t="shared" si="5"/>
        <v>0</v>
      </c>
      <c r="I12" s="2">
        <f t="shared" si="5"/>
        <v>1000</v>
      </c>
      <c r="J12" s="31" t="s">
        <v>71</v>
      </c>
      <c r="K12" s="20">
        <v>2529978</v>
      </c>
      <c r="L12" s="20"/>
      <c r="M12" s="20">
        <f>SUM(K12:L12)</f>
        <v>2529978</v>
      </c>
      <c r="N12" s="36"/>
      <c r="O12" s="36"/>
      <c r="P12" s="39">
        <f t="shared" si="4"/>
        <v>2529978</v>
      </c>
      <c r="Q12" s="39">
        <f t="shared" si="4"/>
        <v>0</v>
      </c>
      <c r="R12" s="39">
        <f>+P12+Q12</f>
        <v>2529978</v>
      </c>
    </row>
    <row r="13" spans="1:18" x14ac:dyDescent="0.2">
      <c r="A13" s="23" t="s">
        <v>37</v>
      </c>
      <c r="B13" s="13"/>
      <c r="C13" s="21"/>
      <c r="D13" s="13">
        <f>SUM(B13:C13)</f>
        <v>0</v>
      </c>
      <c r="E13" s="35"/>
      <c r="F13" s="35"/>
      <c r="G13" s="35">
        <f t="shared" si="1"/>
        <v>0</v>
      </c>
      <c r="H13" s="35">
        <f t="shared" si="2"/>
        <v>0</v>
      </c>
      <c r="I13" s="35">
        <f t="shared" si="3"/>
        <v>0</v>
      </c>
      <c r="J13" s="31" t="s">
        <v>73</v>
      </c>
      <c r="K13" s="20">
        <v>148206</v>
      </c>
      <c r="L13" s="13"/>
      <c r="M13" s="20">
        <f>SUM(K13:L13)</f>
        <v>148206</v>
      </c>
      <c r="N13" s="35"/>
      <c r="O13" s="35"/>
      <c r="P13" s="39">
        <f t="shared" si="4"/>
        <v>148206</v>
      </c>
      <c r="Q13" s="39">
        <f t="shared" si="4"/>
        <v>0</v>
      </c>
      <c r="R13" s="39">
        <f>+P13+Q13</f>
        <v>148206</v>
      </c>
    </row>
    <row r="14" spans="1:18" x14ac:dyDescent="0.2">
      <c r="A14" s="23" t="s">
        <v>69</v>
      </c>
      <c r="B14" s="13">
        <v>1000</v>
      </c>
      <c r="C14" s="21"/>
      <c r="D14" s="13">
        <f>SUM(B14:C14)</f>
        <v>1000</v>
      </c>
      <c r="E14" s="35"/>
      <c r="F14" s="35"/>
      <c r="G14" s="35">
        <f t="shared" si="1"/>
        <v>1000</v>
      </c>
      <c r="H14" s="35">
        <f t="shared" si="2"/>
        <v>0</v>
      </c>
      <c r="I14" s="35">
        <f t="shared" si="3"/>
        <v>1000</v>
      </c>
      <c r="J14" s="31"/>
      <c r="K14" s="13"/>
      <c r="L14" s="13"/>
      <c r="M14" s="20"/>
      <c r="N14" s="35"/>
      <c r="O14" s="35"/>
      <c r="P14" s="35"/>
      <c r="Q14" s="35"/>
      <c r="R14" s="35"/>
    </row>
    <row r="15" spans="1:18" x14ac:dyDescent="0.2">
      <c r="A15" s="23"/>
      <c r="B15" s="13"/>
      <c r="C15" s="21"/>
      <c r="D15" s="13">
        <f>SUM(B15:C15)</f>
        <v>0</v>
      </c>
      <c r="E15" s="35"/>
      <c r="F15" s="35"/>
      <c r="G15" s="35">
        <f t="shared" si="1"/>
        <v>0</v>
      </c>
      <c r="H15" s="35">
        <f t="shared" si="2"/>
        <v>0</v>
      </c>
      <c r="I15" s="35">
        <f t="shared" si="3"/>
        <v>0</v>
      </c>
      <c r="J15" s="8"/>
      <c r="K15" s="2"/>
      <c r="L15" s="2"/>
      <c r="M15" s="1"/>
      <c r="N15" s="35"/>
      <c r="O15" s="35"/>
      <c r="P15" s="35"/>
      <c r="Q15" s="35"/>
      <c r="R15" s="35"/>
    </row>
    <row r="16" spans="1:18" x14ac:dyDescent="0.2">
      <c r="A16" s="24" t="s">
        <v>20</v>
      </c>
      <c r="B16" s="2">
        <f t="shared" ref="B16:I16" si="6">SUM(B17:B26)</f>
        <v>8172525</v>
      </c>
      <c r="C16" s="2">
        <f t="shared" si="6"/>
        <v>0</v>
      </c>
      <c r="D16" s="2">
        <f t="shared" si="6"/>
        <v>8172525</v>
      </c>
      <c r="E16" s="2">
        <f t="shared" si="6"/>
        <v>0</v>
      </c>
      <c r="F16" s="2">
        <f t="shared" si="6"/>
        <v>0</v>
      </c>
      <c r="G16" s="2">
        <f t="shared" si="6"/>
        <v>8172525</v>
      </c>
      <c r="H16" s="2">
        <f t="shared" si="6"/>
        <v>0</v>
      </c>
      <c r="I16" s="2">
        <f t="shared" si="6"/>
        <v>8172525</v>
      </c>
      <c r="J16" s="8" t="s">
        <v>22</v>
      </c>
      <c r="K16" s="2">
        <v>16500</v>
      </c>
      <c r="L16" s="2">
        <v>52549</v>
      </c>
      <c r="M16" s="2">
        <f>SUM(K16:L16)</f>
        <v>69049</v>
      </c>
      <c r="N16" s="36"/>
      <c r="O16" s="36"/>
      <c r="P16" s="36">
        <f>+K16+N16</f>
        <v>16500</v>
      </c>
      <c r="Q16" s="36">
        <f>+L16+O16</f>
        <v>52549</v>
      </c>
      <c r="R16" s="36">
        <f>+P16+Q16</f>
        <v>69049</v>
      </c>
    </row>
    <row r="17" spans="1:18" x14ac:dyDescent="0.2">
      <c r="A17" s="23" t="s">
        <v>43</v>
      </c>
      <c r="B17" s="13">
        <v>25</v>
      </c>
      <c r="C17" s="21"/>
      <c r="D17" s="13">
        <f>SUM(B17:C17)</f>
        <v>25</v>
      </c>
      <c r="E17" s="21"/>
      <c r="F17" s="13"/>
      <c r="G17" s="35">
        <f t="shared" si="1"/>
        <v>25</v>
      </c>
      <c r="H17" s="35">
        <f t="shared" si="2"/>
        <v>0</v>
      </c>
      <c r="I17" s="35">
        <f t="shared" si="3"/>
        <v>25</v>
      </c>
      <c r="K17" s="13"/>
      <c r="L17" s="13"/>
      <c r="M17" s="1"/>
      <c r="N17" s="21"/>
      <c r="O17" s="13"/>
      <c r="P17" s="13"/>
      <c r="Q17" s="13"/>
      <c r="R17" s="13"/>
    </row>
    <row r="18" spans="1:18" x14ac:dyDescent="0.2">
      <c r="A18" s="23" t="s">
        <v>38</v>
      </c>
      <c r="B18" s="13">
        <v>380000</v>
      </c>
      <c r="C18" s="21"/>
      <c r="D18" s="13">
        <f t="shared" ref="D18:D29" si="7">SUM(B18:C18)</f>
        <v>380000</v>
      </c>
      <c r="E18" s="21"/>
      <c r="F18" s="13"/>
      <c r="G18" s="35">
        <f t="shared" si="1"/>
        <v>380000</v>
      </c>
      <c r="H18" s="35">
        <f t="shared" si="2"/>
        <v>0</v>
      </c>
      <c r="I18" s="35">
        <f t="shared" si="3"/>
        <v>380000</v>
      </c>
      <c r="J18" s="16" t="s">
        <v>23</v>
      </c>
      <c r="K18" s="2">
        <f t="shared" ref="K18:R18" si="8">SUM(K19:K23)</f>
        <v>3603041</v>
      </c>
      <c r="L18" s="2">
        <f t="shared" si="8"/>
        <v>1713565</v>
      </c>
      <c r="M18" s="2">
        <f t="shared" si="8"/>
        <v>5316606</v>
      </c>
      <c r="N18" s="2">
        <f t="shared" si="8"/>
        <v>8230</v>
      </c>
      <c r="O18" s="2">
        <f t="shared" si="8"/>
        <v>125555</v>
      </c>
      <c r="P18" s="2">
        <f t="shared" si="8"/>
        <v>3611271</v>
      </c>
      <c r="Q18" s="2">
        <f t="shared" si="8"/>
        <v>1839120</v>
      </c>
      <c r="R18" s="2">
        <f t="shared" si="8"/>
        <v>5450391</v>
      </c>
    </row>
    <row r="19" spans="1:18" x14ac:dyDescent="0.2">
      <c r="A19" s="23" t="s">
        <v>39</v>
      </c>
      <c r="B19" s="13">
        <v>285000</v>
      </c>
      <c r="C19" s="21"/>
      <c r="D19" s="13">
        <f t="shared" si="7"/>
        <v>285000</v>
      </c>
      <c r="E19" s="21"/>
      <c r="F19" s="13"/>
      <c r="G19" s="35">
        <f t="shared" si="1"/>
        <v>285000</v>
      </c>
      <c r="H19" s="35">
        <f t="shared" si="2"/>
        <v>0</v>
      </c>
      <c r="I19" s="35">
        <f t="shared" si="3"/>
        <v>285000</v>
      </c>
      <c r="J19" t="s">
        <v>68</v>
      </c>
      <c r="K19" s="13">
        <v>1794976</v>
      </c>
      <c r="L19" s="13"/>
      <c r="M19" s="17">
        <f>SUM(K19:L19)</f>
        <v>1794976</v>
      </c>
      <c r="N19" s="21"/>
      <c r="O19" s="13"/>
      <c r="P19" s="38">
        <f t="shared" ref="P19:Q23" si="9">+K19+N19</f>
        <v>1794976</v>
      </c>
      <c r="Q19" s="38">
        <f t="shared" si="9"/>
        <v>0</v>
      </c>
      <c r="R19" s="38">
        <f>+P19+Q19</f>
        <v>1794976</v>
      </c>
    </row>
    <row r="20" spans="1:18" x14ac:dyDescent="0.2">
      <c r="A20" s="23" t="s">
        <v>40</v>
      </c>
      <c r="B20" s="13">
        <v>7500000</v>
      </c>
      <c r="C20" s="21"/>
      <c r="D20" s="13">
        <f t="shared" si="7"/>
        <v>7500000</v>
      </c>
      <c r="E20" s="35"/>
      <c r="F20" s="13"/>
      <c r="G20" s="35">
        <f t="shared" si="1"/>
        <v>7500000</v>
      </c>
      <c r="H20" s="35">
        <f t="shared" si="2"/>
        <v>0</v>
      </c>
      <c r="I20" s="35">
        <f t="shared" si="3"/>
        <v>7500000</v>
      </c>
      <c r="J20" s="9" t="s">
        <v>28</v>
      </c>
      <c r="K20" s="13">
        <v>10316</v>
      </c>
      <c r="L20" s="13">
        <v>82501</v>
      </c>
      <c r="M20" s="17">
        <f>SUM(K20:L20)</f>
        <v>92817</v>
      </c>
      <c r="N20" s="35">
        <v>1900</v>
      </c>
      <c r="O20" s="13">
        <v>10652</v>
      </c>
      <c r="P20" s="38">
        <f t="shared" si="9"/>
        <v>12216</v>
      </c>
      <c r="Q20" s="38">
        <f t="shared" si="9"/>
        <v>93153</v>
      </c>
      <c r="R20" s="38">
        <f>+P20+Q20</f>
        <v>105369</v>
      </c>
    </row>
    <row r="21" spans="1:18" x14ac:dyDescent="0.2">
      <c r="A21" s="23" t="s">
        <v>41</v>
      </c>
      <c r="B21" s="13"/>
      <c r="C21" s="21"/>
      <c r="D21" s="13">
        <f t="shared" si="7"/>
        <v>0</v>
      </c>
      <c r="E21" s="21"/>
      <c r="F21" s="13"/>
      <c r="G21" s="35">
        <f t="shared" si="1"/>
        <v>0</v>
      </c>
      <c r="H21" s="35">
        <f t="shared" si="2"/>
        <v>0</v>
      </c>
      <c r="I21" s="35">
        <f t="shared" si="3"/>
        <v>0</v>
      </c>
      <c r="J21" s="30" t="s">
        <v>64</v>
      </c>
      <c r="K21" s="17">
        <v>54500</v>
      </c>
      <c r="L21" s="17"/>
      <c r="M21" s="17">
        <f>SUM(K21:L21)</f>
        <v>54500</v>
      </c>
      <c r="N21" s="21"/>
      <c r="O21" s="13"/>
      <c r="P21" s="38">
        <f t="shared" si="9"/>
        <v>54500</v>
      </c>
      <c r="Q21" s="38">
        <f t="shared" si="9"/>
        <v>0</v>
      </c>
      <c r="R21" s="38">
        <f>+P21+Q21</f>
        <v>54500</v>
      </c>
    </row>
    <row r="22" spans="1:18" x14ac:dyDescent="0.2">
      <c r="A22" s="23" t="s">
        <v>8</v>
      </c>
      <c r="B22" s="13">
        <v>1500</v>
      </c>
      <c r="C22" s="21"/>
      <c r="D22" s="13">
        <f t="shared" si="7"/>
        <v>1500</v>
      </c>
      <c r="E22" s="35"/>
      <c r="F22" s="13"/>
      <c r="G22" s="35">
        <f t="shared" si="1"/>
        <v>1500</v>
      </c>
      <c r="H22" s="35">
        <f t="shared" si="2"/>
        <v>0</v>
      </c>
      <c r="I22" s="35">
        <f t="shared" si="3"/>
        <v>1500</v>
      </c>
      <c r="J22" s="9" t="s">
        <v>29</v>
      </c>
      <c r="K22" s="13">
        <v>1743249</v>
      </c>
      <c r="L22" s="13">
        <v>1631064</v>
      </c>
      <c r="M22" s="17">
        <f>SUM(K22:L22)</f>
        <v>3374313</v>
      </c>
      <c r="N22" s="35">
        <v>6330</v>
      </c>
      <c r="O22" s="13">
        <v>114903</v>
      </c>
      <c r="P22" s="38">
        <f t="shared" si="9"/>
        <v>1749579</v>
      </c>
      <c r="Q22" s="38">
        <f t="shared" si="9"/>
        <v>1745967</v>
      </c>
      <c r="R22" s="38">
        <f>+P22+Q22</f>
        <v>3495546</v>
      </c>
    </row>
    <row r="23" spans="1:18" x14ac:dyDescent="0.2">
      <c r="A23" s="23" t="s">
        <v>42</v>
      </c>
      <c r="B23" s="13"/>
      <c r="C23" s="21"/>
      <c r="D23" s="13">
        <f t="shared" si="7"/>
        <v>0</v>
      </c>
      <c r="E23" s="35"/>
      <c r="F23" s="13"/>
      <c r="G23" s="35">
        <f t="shared" si="1"/>
        <v>0</v>
      </c>
      <c r="H23" s="35">
        <f t="shared" si="2"/>
        <v>0</v>
      </c>
      <c r="I23" s="35">
        <f t="shared" si="3"/>
        <v>0</v>
      </c>
      <c r="J23" s="9" t="s">
        <v>75</v>
      </c>
      <c r="K23" s="13"/>
      <c r="L23" s="35"/>
      <c r="M23" s="17">
        <f>SUM(K23:L23)</f>
        <v>0</v>
      </c>
      <c r="N23" s="35"/>
      <c r="O23" s="13"/>
      <c r="P23" s="38">
        <f t="shared" si="9"/>
        <v>0</v>
      </c>
      <c r="Q23" s="38">
        <f t="shared" si="9"/>
        <v>0</v>
      </c>
      <c r="R23" s="38">
        <f>+P23+Q23</f>
        <v>0</v>
      </c>
    </row>
    <row r="24" spans="1:18" x14ac:dyDescent="0.2">
      <c r="A24" s="23" t="s">
        <v>7</v>
      </c>
      <c r="B24" s="13">
        <v>6000</v>
      </c>
      <c r="C24" s="21"/>
      <c r="D24" s="13">
        <f t="shared" si="7"/>
        <v>6000</v>
      </c>
      <c r="E24" s="21"/>
      <c r="F24" s="13"/>
      <c r="G24" s="35">
        <f t="shared" si="1"/>
        <v>6000</v>
      </c>
      <c r="H24" s="35">
        <f t="shared" si="2"/>
        <v>0</v>
      </c>
      <c r="I24" s="35">
        <f t="shared" si="3"/>
        <v>6000</v>
      </c>
      <c r="K24" s="1"/>
      <c r="L24" s="9"/>
      <c r="M24" s="1"/>
      <c r="N24" s="21"/>
      <c r="O24" s="13"/>
      <c r="P24" s="13"/>
      <c r="Q24" s="13"/>
      <c r="R24" s="13"/>
    </row>
    <row r="25" spans="1:18" x14ac:dyDescent="0.2">
      <c r="A25" s="23" t="s">
        <v>63</v>
      </c>
      <c r="B25" s="13"/>
      <c r="C25" s="21"/>
      <c r="D25" s="13">
        <f t="shared" si="7"/>
        <v>0</v>
      </c>
      <c r="E25" s="21"/>
      <c r="F25" s="13"/>
      <c r="G25" s="35">
        <f t="shared" si="1"/>
        <v>0</v>
      </c>
      <c r="H25" s="35">
        <f t="shared" si="2"/>
        <v>0</v>
      </c>
      <c r="I25" s="35">
        <f t="shared" si="3"/>
        <v>0</v>
      </c>
      <c r="J25" s="16" t="s">
        <v>4</v>
      </c>
      <c r="K25" s="2">
        <v>4670015</v>
      </c>
      <c r="L25" s="2">
        <v>477916</v>
      </c>
      <c r="M25" s="2">
        <f>SUM(K25:L25)</f>
        <v>5147931</v>
      </c>
      <c r="N25" s="2">
        <v>32178</v>
      </c>
      <c r="O25" s="2">
        <v>2274</v>
      </c>
      <c r="P25" s="36">
        <f>+K25+N25</f>
        <v>4702193</v>
      </c>
      <c r="Q25" s="36">
        <f>+L25+O25</f>
        <v>480190</v>
      </c>
      <c r="R25" s="36">
        <f>+P25+Q25</f>
        <v>5182383</v>
      </c>
    </row>
    <row r="26" spans="1:18" x14ac:dyDescent="0.2">
      <c r="A26" s="23"/>
      <c r="B26" s="13"/>
      <c r="C26" s="21"/>
      <c r="D26" s="13">
        <f t="shared" si="7"/>
        <v>0</v>
      </c>
      <c r="E26" s="21"/>
      <c r="F26" s="13"/>
      <c r="G26" s="35">
        <f t="shared" si="1"/>
        <v>0</v>
      </c>
      <c r="H26" s="35">
        <f t="shared" si="2"/>
        <v>0</v>
      </c>
      <c r="I26" s="35">
        <f t="shared" si="3"/>
        <v>0</v>
      </c>
      <c r="J26" s="27" t="s">
        <v>32</v>
      </c>
      <c r="K26" s="20"/>
      <c r="L26" s="20"/>
      <c r="M26" s="20">
        <f>SUM(K26:L26)</f>
        <v>0</v>
      </c>
      <c r="N26" s="21"/>
      <c r="O26" s="13"/>
      <c r="P26" s="39">
        <f>+K26+N26</f>
        <v>0</v>
      </c>
      <c r="Q26" s="39">
        <f>+L26+O26</f>
        <v>0</v>
      </c>
      <c r="R26" s="39">
        <f>+P26+Q26</f>
        <v>0</v>
      </c>
    </row>
    <row r="27" spans="1:18" x14ac:dyDescent="0.2">
      <c r="A27" s="23"/>
      <c r="B27" s="13"/>
      <c r="C27" s="21"/>
      <c r="D27" s="13"/>
      <c r="E27" s="35"/>
      <c r="F27" s="13"/>
      <c r="G27" s="35">
        <f t="shared" si="1"/>
        <v>0</v>
      </c>
      <c r="H27" s="35">
        <f t="shared" si="2"/>
        <v>0</v>
      </c>
      <c r="I27" s="35">
        <f t="shared" si="3"/>
        <v>0</v>
      </c>
      <c r="J27" s="8"/>
      <c r="K27" s="2"/>
      <c r="L27" s="2"/>
      <c r="M27" s="2"/>
      <c r="N27" s="35"/>
      <c r="O27" s="13"/>
      <c r="P27" s="13"/>
      <c r="Q27" s="13"/>
      <c r="R27" s="13"/>
    </row>
    <row r="28" spans="1:18" x14ac:dyDescent="0.2">
      <c r="A28" s="24" t="s">
        <v>44</v>
      </c>
      <c r="B28" s="2">
        <f t="shared" ref="B28:I28" si="10">SUM(B29:B38)</f>
        <v>3734876</v>
      </c>
      <c r="C28" s="19">
        <f t="shared" si="10"/>
        <v>127495</v>
      </c>
      <c r="D28" s="2">
        <f t="shared" si="10"/>
        <v>3862371</v>
      </c>
      <c r="E28" s="2">
        <f t="shared" si="10"/>
        <v>0</v>
      </c>
      <c r="F28" s="2">
        <f t="shared" si="10"/>
        <v>0</v>
      </c>
      <c r="G28" s="2">
        <f t="shared" si="10"/>
        <v>3734876</v>
      </c>
      <c r="H28" s="2">
        <f t="shared" si="10"/>
        <v>127495</v>
      </c>
      <c r="I28" s="2">
        <f t="shared" si="10"/>
        <v>3862371</v>
      </c>
      <c r="J28" s="8" t="s">
        <v>3</v>
      </c>
      <c r="K28" s="2">
        <v>1623400</v>
      </c>
      <c r="L28" s="2"/>
      <c r="M28" s="2">
        <f>SUM(K28:L28)</f>
        <v>1623400</v>
      </c>
      <c r="N28" s="36">
        <v>15216</v>
      </c>
      <c r="O28" s="2"/>
      <c r="P28" s="36">
        <f>+K28+N28</f>
        <v>1638616</v>
      </c>
      <c r="Q28" s="36">
        <f>+L28+O28</f>
        <v>0</v>
      </c>
      <c r="R28" s="36">
        <f>+P28+Q28</f>
        <v>1638616</v>
      </c>
    </row>
    <row r="29" spans="1:18" x14ac:dyDescent="0.2">
      <c r="A29" s="23" t="s">
        <v>45</v>
      </c>
      <c r="B29" s="13"/>
      <c r="C29" s="21"/>
      <c r="D29" s="13">
        <f t="shared" si="7"/>
        <v>0</v>
      </c>
      <c r="E29" s="35"/>
      <c r="F29" s="13"/>
      <c r="G29" s="35">
        <f t="shared" si="1"/>
        <v>0</v>
      </c>
      <c r="H29" s="35">
        <f t="shared" si="2"/>
        <v>0</v>
      </c>
      <c r="I29" s="35">
        <f t="shared" si="3"/>
        <v>0</v>
      </c>
      <c r="J29" s="8"/>
      <c r="K29" s="2"/>
      <c r="L29" s="2"/>
      <c r="M29" s="2"/>
      <c r="N29" s="35"/>
      <c r="O29" s="13"/>
      <c r="P29" s="13"/>
      <c r="Q29" s="13"/>
      <c r="R29" s="13"/>
    </row>
    <row r="30" spans="1:18" x14ac:dyDescent="0.2">
      <c r="A30" s="23" t="s">
        <v>46</v>
      </c>
      <c r="B30" s="13">
        <v>81204</v>
      </c>
      <c r="C30" s="21">
        <v>730</v>
      </c>
      <c r="D30" s="13">
        <f>SUM(B30:C30)</f>
        <v>81934</v>
      </c>
      <c r="E30" s="35"/>
      <c r="F30" s="13"/>
      <c r="G30" s="35">
        <f t="shared" si="1"/>
        <v>81204</v>
      </c>
      <c r="H30" s="35">
        <f t="shared" si="2"/>
        <v>730</v>
      </c>
      <c r="I30" s="35">
        <f t="shared" si="3"/>
        <v>81934</v>
      </c>
      <c r="J30" s="8" t="s">
        <v>24</v>
      </c>
      <c r="K30" s="2">
        <f t="shared" ref="K30:R30" si="11">SUM(K31:K34)</f>
        <v>16075</v>
      </c>
      <c r="L30" s="2">
        <f t="shared" si="11"/>
        <v>150433</v>
      </c>
      <c r="M30" s="2">
        <f t="shared" si="11"/>
        <v>166508</v>
      </c>
      <c r="N30" s="2">
        <f t="shared" si="11"/>
        <v>26730</v>
      </c>
      <c r="O30" s="2">
        <f t="shared" si="11"/>
        <v>-93933</v>
      </c>
      <c r="P30" s="2">
        <f t="shared" si="11"/>
        <v>42805</v>
      </c>
      <c r="Q30" s="2">
        <f t="shared" si="11"/>
        <v>56500</v>
      </c>
      <c r="R30" s="2">
        <f t="shared" si="11"/>
        <v>99305</v>
      </c>
    </row>
    <row r="31" spans="1:18" x14ac:dyDescent="0.2">
      <c r="A31" s="23" t="s">
        <v>47</v>
      </c>
      <c r="B31" s="13">
        <v>25410</v>
      </c>
      <c r="C31" s="21"/>
      <c r="D31" s="13">
        <f t="shared" ref="D31:D38" si="12">SUM(B31:C31)</f>
        <v>25410</v>
      </c>
      <c r="E31" s="35"/>
      <c r="F31" s="13"/>
      <c r="G31" s="35">
        <f t="shared" si="1"/>
        <v>25410</v>
      </c>
      <c r="H31" s="35">
        <f t="shared" si="2"/>
        <v>0</v>
      </c>
      <c r="I31" s="35">
        <f t="shared" si="3"/>
        <v>25410</v>
      </c>
      <c r="J31" s="9" t="s">
        <v>30</v>
      </c>
      <c r="K31" s="13"/>
      <c r="L31" s="13"/>
      <c r="M31" s="17">
        <f>SUM(K31:L31)</f>
        <v>0</v>
      </c>
      <c r="N31" s="35">
        <v>7851</v>
      </c>
      <c r="O31" s="13"/>
      <c r="P31" s="38">
        <f t="shared" ref="P31:Q33" si="13">+K31+N31</f>
        <v>7851</v>
      </c>
      <c r="Q31" s="38">
        <f t="shared" si="13"/>
        <v>0</v>
      </c>
      <c r="R31" s="38">
        <f>+P31+Q31</f>
        <v>7851</v>
      </c>
    </row>
    <row r="32" spans="1:18" x14ac:dyDescent="0.2">
      <c r="A32" s="23" t="s">
        <v>48</v>
      </c>
      <c r="B32" s="13">
        <v>280048</v>
      </c>
      <c r="C32" s="21"/>
      <c r="D32" s="13">
        <f t="shared" si="12"/>
        <v>280048</v>
      </c>
      <c r="E32" s="35"/>
      <c r="F32" s="13"/>
      <c r="G32" s="35">
        <f t="shared" si="1"/>
        <v>280048</v>
      </c>
      <c r="H32" s="35">
        <f t="shared" si="2"/>
        <v>0</v>
      </c>
      <c r="I32" s="35">
        <f t="shared" si="3"/>
        <v>280048</v>
      </c>
      <c r="J32" s="9" t="s">
        <v>31</v>
      </c>
      <c r="K32" s="13">
        <v>16075</v>
      </c>
      <c r="L32" s="17">
        <v>100433</v>
      </c>
      <c r="M32" s="17">
        <f>SUM(K32:L32)</f>
        <v>116508</v>
      </c>
      <c r="N32" s="35">
        <v>18879</v>
      </c>
      <c r="O32" s="13">
        <v>-93933</v>
      </c>
      <c r="P32" s="38">
        <f t="shared" si="13"/>
        <v>34954</v>
      </c>
      <c r="Q32" s="38">
        <f t="shared" si="13"/>
        <v>6500</v>
      </c>
      <c r="R32" s="38">
        <f>+P32+Q32</f>
        <v>41454</v>
      </c>
    </row>
    <row r="33" spans="1:18" x14ac:dyDescent="0.2">
      <c r="A33" s="23" t="s">
        <v>49</v>
      </c>
      <c r="B33" s="13">
        <v>70214</v>
      </c>
      <c r="C33" s="21">
        <v>126728</v>
      </c>
      <c r="D33" s="13">
        <f t="shared" si="12"/>
        <v>196942</v>
      </c>
      <c r="E33" s="35"/>
      <c r="F33" s="13"/>
      <c r="G33" s="35">
        <f t="shared" si="1"/>
        <v>70214</v>
      </c>
      <c r="H33" s="35">
        <f t="shared" si="2"/>
        <v>126728</v>
      </c>
      <c r="I33" s="35">
        <f t="shared" si="3"/>
        <v>196942</v>
      </c>
      <c r="J33" s="9" t="s">
        <v>74</v>
      </c>
      <c r="K33" s="13"/>
      <c r="L33" s="17">
        <v>50000</v>
      </c>
      <c r="M33" s="17">
        <f>SUM(K33:L33)</f>
        <v>50000</v>
      </c>
      <c r="N33" s="35"/>
      <c r="O33" s="13"/>
      <c r="P33" s="38">
        <f t="shared" si="13"/>
        <v>0</v>
      </c>
      <c r="Q33" s="38">
        <f t="shared" si="13"/>
        <v>50000</v>
      </c>
      <c r="R33" s="38">
        <f>+P33+Q33</f>
        <v>50000</v>
      </c>
    </row>
    <row r="34" spans="1:18" x14ac:dyDescent="0.2">
      <c r="A34" s="26" t="s">
        <v>50</v>
      </c>
      <c r="B34" s="13">
        <v>2641026</v>
      </c>
      <c r="C34" s="21">
        <v>37</v>
      </c>
      <c r="D34" s="13">
        <f t="shared" si="12"/>
        <v>2641063</v>
      </c>
      <c r="E34" s="21"/>
      <c r="F34" s="13"/>
      <c r="G34" s="35">
        <f t="shared" si="1"/>
        <v>2641026</v>
      </c>
      <c r="H34" s="35">
        <f t="shared" si="2"/>
        <v>37</v>
      </c>
      <c r="I34" s="35">
        <f t="shared" si="3"/>
        <v>2641063</v>
      </c>
      <c r="K34" s="13"/>
      <c r="L34" s="13"/>
      <c r="M34" s="17"/>
      <c r="N34" s="1"/>
      <c r="O34" s="1"/>
      <c r="P34" s="1"/>
      <c r="Q34" s="1"/>
      <c r="R34" s="1"/>
    </row>
    <row r="35" spans="1:18" x14ac:dyDescent="0.2">
      <c r="A35" s="26" t="s">
        <v>51</v>
      </c>
      <c r="B35" s="13">
        <v>636913</v>
      </c>
      <c r="C35" s="21"/>
      <c r="D35" s="13">
        <f t="shared" si="12"/>
        <v>636913</v>
      </c>
      <c r="E35" s="35"/>
      <c r="F35" s="13"/>
      <c r="G35" s="35">
        <f t="shared" si="1"/>
        <v>636913</v>
      </c>
      <c r="H35" s="35">
        <f t="shared" si="2"/>
        <v>0</v>
      </c>
      <c r="I35" s="35">
        <f t="shared" si="3"/>
        <v>636913</v>
      </c>
      <c r="J35" s="8"/>
      <c r="K35" s="2"/>
      <c r="L35" s="2"/>
      <c r="M35" s="1"/>
      <c r="N35" s="1"/>
      <c r="O35" s="1"/>
      <c r="P35" s="1"/>
      <c r="Q35" s="1"/>
      <c r="R35" s="1"/>
    </row>
    <row r="36" spans="1:18" x14ac:dyDescent="0.2">
      <c r="A36" s="26" t="s">
        <v>52</v>
      </c>
      <c r="B36" s="13">
        <v>61</v>
      </c>
      <c r="C36" s="21"/>
      <c r="D36" s="13">
        <f t="shared" si="12"/>
        <v>61</v>
      </c>
      <c r="E36" s="35"/>
      <c r="F36" s="13"/>
      <c r="G36" s="35">
        <f t="shared" si="1"/>
        <v>61</v>
      </c>
      <c r="H36" s="35">
        <f t="shared" si="2"/>
        <v>0</v>
      </c>
      <c r="I36" s="35">
        <f t="shared" si="3"/>
        <v>61</v>
      </c>
      <c r="J36" s="8"/>
      <c r="K36" s="2"/>
      <c r="L36" s="2"/>
      <c r="M36" s="2"/>
      <c r="N36" s="1"/>
      <c r="O36" s="1"/>
      <c r="P36" s="1"/>
      <c r="Q36" s="1"/>
      <c r="R36" s="1"/>
    </row>
    <row r="37" spans="1:18" x14ac:dyDescent="0.2">
      <c r="A37" s="26" t="s">
        <v>53</v>
      </c>
      <c r="B37" s="2"/>
      <c r="C37" s="19"/>
      <c r="D37" s="13">
        <f t="shared" si="12"/>
        <v>0</v>
      </c>
      <c r="E37" s="35"/>
      <c r="F37" s="13"/>
      <c r="G37" s="35">
        <f t="shared" si="1"/>
        <v>0</v>
      </c>
      <c r="H37" s="35">
        <f t="shared" si="2"/>
        <v>0</v>
      </c>
      <c r="I37" s="35">
        <f t="shared" si="3"/>
        <v>0</v>
      </c>
      <c r="J37" s="9"/>
      <c r="K37" s="13"/>
      <c r="L37" s="13"/>
      <c r="M37" s="17"/>
      <c r="N37" s="1"/>
      <c r="O37" s="1"/>
      <c r="P37" s="1"/>
      <c r="Q37" s="1"/>
      <c r="R37" s="1"/>
    </row>
    <row r="38" spans="1:18" x14ac:dyDescent="0.2">
      <c r="A38" s="26" t="s">
        <v>54</v>
      </c>
      <c r="B38" s="13"/>
      <c r="C38" s="21"/>
      <c r="D38" s="13">
        <f t="shared" si="12"/>
        <v>0</v>
      </c>
      <c r="E38" s="35"/>
      <c r="F38" s="13"/>
      <c r="G38" s="35">
        <f t="shared" si="1"/>
        <v>0</v>
      </c>
      <c r="H38" s="35">
        <f t="shared" si="2"/>
        <v>0</v>
      </c>
      <c r="I38" s="35">
        <f t="shared" si="3"/>
        <v>0</v>
      </c>
      <c r="J38" s="9"/>
      <c r="K38" s="13"/>
      <c r="L38" s="17"/>
      <c r="M38" s="17"/>
      <c r="N38" s="1"/>
      <c r="O38" s="1"/>
      <c r="P38" s="1"/>
      <c r="Q38" s="1"/>
      <c r="R38" s="1"/>
    </row>
    <row r="39" spans="1:18" x14ac:dyDescent="0.2">
      <c r="A39" s="23"/>
      <c r="B39" s="13"/>
      <c r="C39" s="21"/>
      <c r="D39" s="13">
        <f>SUM(B39:C39)</f>
        <v>0</v>
      </c>
      <c r="E39" s="21"/>
      <c r="F39" s="13"/>
      <c r="G39" s="35">
        <f t="shared" si="1"/>
        <v>0</v>
      </c>
      <c r="H39" s="35">
        <f t="shared" si="2"/>
        <v>0</v>
      </c>
      <c r="I39" s="35">
        <f t="shared" si="3"/>
        <v>0</v>
      </c>
      <c r="K39" s="13"/>
      <c r="L39" s="2"/>
      <c r="M39" s="17"/>
      <c r="N39" s="1"/>
      <c r="O39" s="1"/>
      <c r="P39" s="1"/>
      <c r="Q39" s="1"/>
      <c r="R39" s="1"/>
    </row>
    <row r="40" spans="1:18" x14ac:dyDescent="0.2">
      <c r="A40" s="24" t="s">
        <v>55</v>
      </c>
      <c r="B40" s="2">
        <f t="shared" ref="B40:I40" si="14">SUM(B41:B42)</f>
        <v>10191088</v>
      </c>
      <c r="C40" s="2">
        <f t="shared" si="14"/>
        <v>0</v>
      </c>
      <c r="D40" s="2">
        <f t="shared" si="14"/>
        <v>10191088</v>
      </c>
      <c r="E40" s="2">
        <f t="shared" si="14"/>
        <v>0</v>
      </c>
      <c r="F40" s="2">
        <f t="shared" si="14"/>
        <v>0</v>
      </c>
      <c r="G40" s="2">
        <f t="shared" si="14"/>
        <v>10191088</v>
      </c>
      <c r="H40" s="2">
        <f t="shared" si="14"/>
        <v>0</v>
      </c>
      <c r="I40" s="2">
        <f t="shared" si="14"/>
        <v>10191088</v>
      </c>
      <c r="K40" s="13"/>
      <c r="L40" s="13"/>
      <c r="M40" s="17"/>
      <c r="N40" s="1"/>
      <c r="O40" s="1"/>
      <c r="P40" s="1"/>
      <c r="Q40" s="1"/>
      <c r="R40" s="1"/>
    </row>
    <row r="41" spans="1:18" x14ac:dyDescent="0.2">
      <c r="A41" s="26" t="s">
        <v>56</v>
      </c>
      <c r="B41" s="13">
        <v>10191088</v>
      </c>
      <c r="C41" s="21"/>
      <c r="D41" s="13">
        <f>SUM(B41:C41)</f>
        <v>10191088</v>
      </c>
      <c r="E41" s="21"/>
      <c r="F41" s="13"/>
      <c r="G41" s="35">
        <f t="shared" si="1"/>
        <v>10191088</v>
      </c>
      <c r="H41" s="35">
        <f t="shared" si="2"/>
        <v>0</v>
      </c>
      <c r="I41" s="35">
        <f t="shared" si="3"/>
        <v>10191088</v>
      </c>
      <c r="K41" s="23"/>
      <c r="L41" s="23"/>
      <c r="M41" s="1"/>
      <c r="N41" s="1"/>
      <c r="O41" s="1"/>
      <c r="P41" s="1"/>
      <c r="Q41" s="1"/>
      <c r="R41" s="1"/>
    </row>
    <row r="42" spans="1:18" x14ac:dyDescent="0.2">
      <c r="A42" s="26"/>
      <c r="B42" s="13"/>
      <c r="C42" s="21"/>
      <c r="D42" s="13">
        <f>SUM(B42:C42)</f>
        <v>0</v>
      </c>
      <c r="E42" s="35"/>
      <c r="F42" s="13"/>
      <c r="G42" s="35">
        <f t="shared" si="1"/>
        <v>0</v>
      </c>
      <c r="H42" s="35">
        <f t="shared" si="2"/>
        <v>0</v>
      </c>
      <c r="I42" s="35">
        <f t="shared" si="3"/>
        <v>0</v>
      </c>
      <c r="J42" s="10" t="s">
        <v>5</v>
      </c>
      <c r="K42" s="2">
        <f t="shared" ref="K42:R42" si="15">SUM(K43:K45)</f>
        <v>1534586</v>
      </c>
      <c r="L42" s="2">
        <f t="shared" si="15"/>
        <v>0</v>
      </c>
      <c r="M42" s="2">
        <f t="shared" si="15"/>
        <v>1534586</v>
      </c>
      <c r="N42" s="2">
        <f t="shared" si="15"/>
        <v>2347992</v>
      </c>
      <c r="O42" s="2">
        <f t="shared" si="15"/>
        <v>0</v>
      </c>
      <c r="P42" s="2">
        <f t="shared" si="15"/>
        <v>3882578</v>
      </c>
      <c r="Q42" s="2">
        <f t="shared" si="15"/>
        <v>0</v>
      </c>
      <c r="R42" s="2">
        <f t="shared" si="15"/>
        <v>3882578</v>
      </c>
    </row>
    <row r="43" spans="1:18" x14ac:dyDescent="0.2">
      <c r="A43" s="23"/>
      <c r="B43" s="13"/>
      <c r="C43" s="21"/>
      <c r="D43" s="13">
        <f>SUM(B43:C43)</f>
        <v>0</v>
      </c>
      <c r="E43" s="35"/>
      <c r="F43" s="13"/>
      <c r="G43" s="35">
        <f t="shared" si="1"/>
        <v>0</v>
      </c>
      <c r="H43" s="35">
        <f t="shared" si="2"/>
        <v>0</v>
      </c>
      <c r="I43" s="35">
        <f t="shared" si="3"/>
        <v>0</v>
      </c>
      <c r="J43" s="12" t="s">
        <v>25</v>
      </c>
      <c r="K43" s="13">
        <v>1489586</v>
      </c>
      <c r="L43" s="13"/>
      <c r="M43" s="13">
        <f>SUM(K43:L43)</f>
        <v>1489586</v>
      </c>
      <c r="N43" s="1">
        <v>2349200</v>
      </c>
      <c r="O43" s="1"/>
      <c r="P43" s="38">
        <f t="shared" ref="P43:Q45" si="16">+K43+N43</f>
        <v>3838786</v>
      </c>
      <c r="Q43" s="38">
        <f t="shared" si="16"/>
        <v>0</v>
      </c>
      <c r="R43" s="38">
        <f>+P43+Q43</f>
        <v>3838786</v>
      </c>
    </row>
    <row r="44" spans="1:18" x14ac:dyDescent="0.2">
      <c r="A44" s="24" t="s">
        <v>57</v>
      </c>
      <c r="B44" s="2">
        <f t="shared" ref="B44:I44" si="17">SUM(B45)</f>
        <v>50000</v>
      </c>
      <c r="C44" s="19">
        <f t="shared" si="17"/>
        <v>0</v>
      </c>
      <c r="D44" s="2">
        <f t="shared" si="17"/>
        <v>50000</v>
      </c>
      <c r="E44" s="2">
        <f t="shared" si="17"/>
        <v>0</v>
      </c>
      <c r="F44" s="2">
        <f t="shared" si="17"/>
        <v>0</v>
      </c>
      <c r="G44" s="2">
        <f t="shared" si="17"/>
        <v>50000</v>
      </c>
      <c r="H44" s="2">
        <f t="shared" si="17"/>
        <v>0</v>
      </c>
      <c r="I44" s="2">
        <f t="shared" si="17"/>
        <v>50000</v>
      </c>
      <c r="J44" s="12" t="s">
        <v>26</v>
      </c>
      <c r="K44" s="13">
        <v>5000</v>
      </c>
      <c r="L44" s="13"/>
      <c r="M44" s="13">
        <f>SUM(K44:L44)</f>
        <v>5000</v>
      </c>
      <c r="N44" s="1"/>
      <c r="O44" s="1"/>
      <c r="P44" s="38">
        <f t="shared" si="16"/>
        <v>5000</v>
      </c>
      <c r="Q44" s="38">
        <f t="shared" si="16"/>
        <v>0</v>
      </c>
      <c r="R44" s="38">
        <f>+P44+Q44</f>
        <v>5000</v>
      </c>
    </row>
    <row r="45" spans="1:18" x14ac:dyDescent="0.2">
      <c r="A45" s="23" t="s">
        <v>58</v>
      </c>
      <c r="B45" s="13">
        <v>50000</v>
      </c>
      <c r="C45" s="21"/>
      <c r="D45" s="13">
        <f>SUM(B45:C45)</f>
        <v>50000</v>
      </c>
      <c r="E45" s="35"/>
      <c r="F45" s="13"/>
      <c r="G45" s="35">
        <f t="shared" si="1"/>
        <v>50000</v>
      </c>
      <c r="H45" s="35">
        <f t="shared" si="2"/>
        <v>0</v>
      </c>
      <c r="I45" s="35">
        <f t="shared" si="3"/>
        <v>50000</v>
      </c>
      <c r="J45" s="12" t="s">
        <v>27</v>
      </c>
      <c r="K45" s="13">
        <v>40000</v>
      </c>
      <c r="L45" s="13"/>
      <c r="M45" s="13">
        <f>SUM(K45:L45)</f>
        <v>40000</v>
      </c>
      <c r="N45" s="1">
        <v>-1208</v>
      </c>
      <c r="O45" s="1"/>
      <c r="P45" s="38">
        <f t="shared" si="16"/>
        <v>38792</v>
      </c>
      <c r="Q45" s="38">
        <f t="shared" si="16"/>
        <v>0</v>
      </c>
      <c r="R45" s="38">
        <f>+P45+Q45</f>
        <v>38792</v>
      </c>
    </row>
    <row r="46" spans="1:18" x14ac:dyDescent="0.2">
      <c r="A46" s="24"/>
      <c r="B46" s="2"/>
      <c r="C46" s="19"/>
      <c r="D46" s="2"/>
      <c r="E46" s="36"/>
      <c r="F46" s="2"/>
      <c r="G46" s="35">
        <f t="shared" si="1"/>
        <v>0</v>
      </c>
      <c r="H46" s="35">
        <f t="shared" si="2"/>
        <v>0</v>
      </c>
      <c r="I46" s="35">
        <f t="shared" si="3"/>
        <v>0</v>
      </c>
      <c r="J46" s="8"/>
      <c r="K46" s="2"/>
      <c r="L46" s="2"/>
      <c r="M46" s="1"/>
      <c r="N46" s="1"/>
      <c r="O46" s="1"/>
      <c r="P46" s="1"/>
      <c r="Q46" s="1"/>
      <c r="R46" s="1"/>
    </row>
    <row r="47" spans="1:18" x14ac:dyDescent="0.2">
      <c r="A47" s="24" t="s">
        <v>59</v>
      </c>
      <c r="B47" s="2">
        <f>SUM(B48)</f>
        <v>0</v>
      </c>
      <c r="C47" s="19">
        <f>SUM(C48)</f>
        <v>0</v>
      </c>
      <c r="D47" s="2">
        <f>SUM(D48)</f>
        <v>0</v>
      </c>
      <c r="E47" s="36"/>
      <c r="F47" s="2"/>
      <c r="G47" s="35">
        <f t="shared" si="1"/>
        <v>0</v>
      </c>
      <c r="H47" s="35">
        <f t="shared" si="2"/>
        <v>0</v>
      </c>
      <c r="I47" s="35">
        <f t="shared" si="3"/>
        <v>0</v>
      </c>
      <c r="J47" s="9"/>
      <c r="K47" s="2"/>
      <c r="L47" s="2"/>
      <c r="M47" s="1"/>
      <c r="N47" s="1"/>
      <c r="O47" s="1"/>
      <c r="P47" s="1"/>
      <c r="Q47" s="1"/>
      <c r="R47" s="1"/>
    </row>
    <row r="48" spans="1:18" x14ac:dyDescent="0.2">
      <c r="A48" s="23" t="s">
        <v>60</v>
      </c>
      <c r="B48" s="13"/>
      <c r="C48" s="21"/>
      <c r="D48" s="13">
        <f>SUM(B48:C48)</f>
        <v>0</v>
      </c>
      <c r="E48" s="35"/>
      <c r="F48" s="13"/>
      <c r="G48" s="35">
        <f t="shared" si="1"/>
        <v>0</v>
      </c>
      <c r="H48" s="35">
        <f t="shared" si="2"/>
        <v>0</v>
      </c>
      <c r="I48" s="35">
        <f t="shared" si="3"/>
        <v>0</v>
      </c>
      <c r="J48" s="9"/>
      <c r="K48" s="2"/>
      <c r="L48" s="2"/>
      <c r="M48" s="1"/>
      <c r="N48" s="1"/>
      <c r="O48" s="1"/>
      <c r="P48" s="1"/>
      <c r="Q48" s="1"/>
      <c r="R48" s="1"/>
    </row>
    <row r="49" spans="1:18" x14ac:dyDescent="0.2">
      <c r="A49" s="23"/>
      <c r="B49" s="2"/>
      <c r="C49" s="19"/>
      <c r="D49" s="2"/>
      <c r="E49" s="36"/>
      <c r="F49" s="2"/>
      <c r="G49" s="35">
        <f t="shared" si="1"/>
        <v>0</v>
      </c>
      <c r="H49" s="35">
        <f t="shared" si="2"/>
        <v>0</v>
      </c>
      <c r="I49" s="35">
        <f t="shared" si="3"/>
        <v>0</v>
      </c>
      <c r="J49" s="9"/>
      <c r="K49" s="2"/>
      <c r="L49" s="2"/>
      <c r="M49" s="1"/>
      <c r="N49" s="1"/>
      <c r="O49" s="1"/>
      <c r="P49" s="1"/>
      <c r="Q49" s="1"/>
      <c r="R49" s="1"/>
    </row>
    <row r="50" spans="1:18" x14ac:dyDescent="0.2">
      <c r="A50" s="23"/>
      <c r="B50" s="25"/>
      <c r="C50" s="19"/>
      <c r="D50" s="25"/>
      <c r="E50" s="36"/>
      <c r="F50" s="25"/>
      <c r="G50" s="35">
        <f t="shared" si="1"/>
        <v>0</v>
      </c>
      <c r="H50" s="35">
        <f t="shared" si="2"/>
        <v>0</v>
      </c>
      <c r="I50" s="35">
        <f t="shared" si="3"/>
        <v>0</v>
      </c>
      <c r="J50" s="9"/>
      <c r="K50" s="2"/>
      <c r="L50" s="2"/>
      <c r="M50" s="1"/>
      <c r="N50" s="1"/>
      <c r="O50" s="1"/>
      <c r="P50" s="1"/>
      <c r="Q50" s="1"/>
      <c r="R50" s="1"/>
    </row>
    <row r="51" spans="1:18" ht="12.75" customHeight="1" x14ac:dyDescent="0.2">
      <c r="A51" s="5" t="s">
        <v>15</v>
      </c>
      <c r="B51" s="6">
        <f t="shared" ref="B51:I51" si="18">SUM(B7,B12,B16,B28,B40,B44,B47)</f>
        <v>24121063</v>
      </c>
      <c r="C51" s="6">
        <f t="shared" si="18"/>
        <v>135659</v>
      </c>
      <c r="D51" s="6">
        <f t="shared" si="18"/>
        <v>24256722</v>
      </c>
      <c r="E51" s="6">
        <f t="shared" si="18"/>
        <v>363489</v>
      </c>
      <c r="F51" s="6">
        <f t="shared" si="18"/>
        <v>0</v>
      </c>
      <c r="G51" s="6">
        <f t="shared" si="18"/>
        <v>24484552</v>
      </c>
      <c r="H51" s="6">
        <f t="shared" si="18"/>
        <v>135659</v>
      </c>
      <c r="I51" s="6">
        <f t="shared" si="18"/>
        <v>24620211</v>
      </c>
      <c r="J51" s="3" t="s">
        <v>14</v>
      </c>
      <c r="K51" s="4">
        <f t="shared" ref="K51:R51" si="19">SUM(K7,K9,K11,K16,K18,K25,K28,K30,K36,K42)</f>
        <v>20484011</v>
      </c>
      <c r="L51" s="4">
        <f t="shared" si="19"/>
        <v>3385374</v>
      </c>
      <c r="M51" s="4">
        <f t="shared" si="19"/>
        <v>23869385</v>
      </c>
      <c r="N51" s="4">
        <f t="shared" si="19"/>
        <v>2776533</v>
      </c>
      <c r="O51" s="4">
        <f t="shared" si="19"/>
        <v>99635</v>
      </c>
      <c r="P51" s="4">
        <f t="shared" si="19"/>
        <v>23260544</v>
      </c>
      <c r="Q51" s="4">
        <f t="shared" si="19"/>
        <v>3485009</v>
      </c>
      <c r="R51" s="4">
        <f t="shared" si="19"/>
        <v>26745553</v>
      </c>
    </row>
    <row r="52" spans="1:18" x14ac:dyDescent="0.2">
      <c r="A52" s="28" t="s">
        <v>16</v>
      </c>
      <c r="B52" s="11">
        <f t="shared" ref="B52:I52" si="20">SUM(B53:B56)</f>
        <v>1500000</v>
      </c>
      <c r="C52" s="11">
        <f t="shared" si="20"/>
        <v>0</v>
      </c>
      <c r="D52" s="11">
        <f t="shared" si="20"/>
        <v>1500000</v>
      </c>
      <c r="E52" s="11">
        <f t="shared" si="20"/>
        <v>2965639</v>
      </c>
      <c r="F52" s="11">
        <f t="shared" si="20"/>
        <v>5320</v>
      </c>
      <c r="G52" s="11">
        <f t="shared" si="20"/>
        <v>4465639</v>
      </c>
      <c r="H52" s="11">
        <f t="shared" si="20"/>
        <v>5320</v>
      </c>
      <c r="I52" s="11">
        <f t="shared" si="20"/>
        <v>4470959</v>
      </c>
      <c r="J52" s="10" t="s">
        <v>18</v>
      </c>
      <c r="K52" s="11">
        <f t="shared" ref="K52:R52" si="21">SUM(K53:K56)</f>
        <v>1887337</v>
      </c>
      <c r="L52" s="11">
        <f t="shared" si="21"/>
        <v>0</v>
      </c>
      <c r="M52" s="11">
        <f t="shared" si="21"/>
        <v>1887337</v>
      </c>
      <c r="N52" s="11">
        <f t="shared" si="21"/>
        <v>458280</v>
      </c>
      <c r="O52" s="11">
        <f t="shared" si="21"/>
        <v>0</v>
      </c>
      <c r="P52" s="11">
        <f t="shared" si="21"/>
        <v>2345617</v>
      </c>
      <c r="Q52" s="11">
        <f t="shared" si="21"/>
        <v>0</v>
      </c>
      <c r="R52" s="11">
        <f t="shared" si="21"/>
        <v>2345617</v>
      </c>
    </row>
    <row r="53" spans="1:18" x14ac:dyDescent="0.2">
      <c r="A53" s="29" t="s">
        <v>61</v>
      </c>
      <c r="B53" s="13"/>
      <c r="C53" s="13"/>
      <c r="D53" s="13">
        <f>SUM(B53:C53)</f>
        <v>0</v>
      </c>
      <c r="E53" s="37"/>
      <c r="F53" s="13"/>
      <c r="G53" s="35">
        <f t="shared" ref="G53:H56" si="22">+B53+E53</f>
        <v>0</v>
      </c>
      <c r="H53" s="35">
        <f t="shared" si="22"/>
        <v>0</v>
      </c>
      <c r="I53" s="35">
        <f>+G53+H53</f>
        <v>0</v>
      </c>
      <c r="J53" s="29" t="s">
        <v>62</v>
      </c>
      <c r="K53" s="13">
        <v>319034</v>
      </c>
      <c r="L53" s="13"/>
      <c r="M53" s="13">
        <f>SUM(K53:L53)</f>
        <v>319034</v>
      </c>
      <c r="N53" s="1"/>
      <c r="O53" s="1"/>
      <c r="P53" s="38">
        <f t="shared" ref="P53:Q55" si="23">+K53+N53</f>
        <v>319034</v>
      </c>
      <c r="Q53" s="38">
        <f t="shared" si="23"/>
        <v>0</v>
      </c>
      <c r="R53" s="38">
        <f>+P53+Q53</f>
        <v>319034</v>
      </c>
    </row>
    <row r="54" spans="1:18" ht="12.75" customHeight="1" x14ac:dyDescent="0.2">
      <c r="A54" s="29" t="s">
        <v>67</v>
      </c>
      <c r="B54" s="13">
        <v>1500000</v>
      </c>
      <c r="C54" s="21"/>
      <c r="D54" s="13">
        <f>SUM(B54:C54)</f>
        <v>1500000</v>
      </c>
      <c r="E54" s="37">
        <v>141774</v>
      </c>
      <c r="F54" s="13"/>
      <c r="G54" s="35">
        <f t="shared" si="22"/>
        <v>1641774</v>
      </c>
      <c r="H54" s="35">
        <f t="shared" si="22"/>
        <v>0</v>
      </c>
      <c r="I54" s="35">
        <f>+G54+H54</f>
        <v>1641774</v>
      </c>
      <c r="J54" s="29" t="s">
        <v>66</v>
      </c>
      <c r="K54" s="13">
        <v>1500000</v>
      </c>
      <c r="L54" s="13"/>
      <c r="M54" s="13">
        <f>SUM(K54:L54)</f>
        <v>1500000</v>
      </c>
      <c r="N54" s="1">
        <v>141774</v>
      </c>
      <c r="O54" s="1"/>
      <c r="P54" s="38">
        <f t="shared" si="23"/>
        <v>1641774</v>
      </c>
      <c r="Q54" s="38">
        <f t="shared" si="23"/>
        <v>0</v>
      </c>
      <c r="R54" s="38">
        <f>+P54+Q54</f>
        <v>1641774</v>
      </c>
    </row>
    <row r="55" spans="1:18" x14ac:dyDescent="0.2">
      <c r="A55" s="33" t="s">
        <v>70</v>
      </c>
      <c r="B55" s="32"/>
      <c r="C55" s="21"/>
      <c r="D55" s="13">
        <f>SUM(B55:C55)</f>
        <v>0</v>
      </c>
      <c r="E55" s="35">
        <v>316506</v>
      </c>
      <c r="F55" s="35"/>
      <c r="G55" s="35">
        <f t="shared" si="22"/>
        <v>316506</v>
      </c>
      <c r="H55" s="35">
        <f t="shared" si="22"/>
        <v>0</v>
      </c>
      <c r="I55" s="35">
        <f>+G55+H55</f>
        <v>316506</v>
      </c>
      <c r="J55" s="12" t="s">
        <v>65</v>
      </c>
      <c r="K55" s="13">
        <v>68303</v>
      </c>
      <c r="L55" s="13"/>
      <c r="M55" s="13">
        <f>SUM(K55:L55)</f>
        <v>68303</v>
      </c>
      <c r="N55" s="1">
        <v>316506</v>
      </c>
      <c r="O55" s="1"/>
      <c r="P55" s="38">
        <f t="shared" si="23"/>
        <v>384809</v>
      </c>
      <c r="Q55" s="38">
        <f t="shared" si="23"/>
        <v>0</v>
      </c>
      <c r="R55" s="38">
        <f>+P55+Q55</f>
        <v>384809</v>
      </c>
    </row>
    <row r="56" spans="1:18" x14ac:dyDescent="0.2">
      <c r="A56" s="34" t="s">
        <v>72</v>
      </c>
      <c r="B56" s="13"/>
      <c r="C56" s="21"/>
      <c r="D56" s="13">
        <f>SUM(B56:C56)</f>
        <v>0</v>
      </c>
      <c r="E56" s="35">
        <v>2507359</v>
      </c>
      <c r="F56" s="35">
        <v>5320</v>
      </c>
      <c r="G56" s="35">
        <f t="shared" si="22"/>
        <v>2507359</v>
      </c>
      <c r="H56" s="35">
        <f t="shared" si="22"/>
        <v>5320</v>
      </c>
      <c r="I56" s="35">
        <f>+G56+H56</f>
        <v>2512679</v>
      </c>
      <c r="J56" s="12"/>
      <c r="K56" s="13"/>
      <c r="L56" s="13"/>
      <c r="M56" s="13"/>
      <c r="N56" s="1"/>
      <c r="O56" s="1"/>
      <c r="P56" s="1"/>
      <c r="Q56" s="1"/>
      <c r="R56" s="1"/>
    </row>
    <row r="57" spans="1:18" x14ac:dyDescent="0.2">
      <c r="A57" s="3" t="s">
        <v>17</v>
      </c>
      <c r="B57" s="4">
        <f t="shared" ref="B57:I57" si="24">SUM(B51,B52)</f>
        <v>25621063</v>
      </c>
      <c r="C57" s="4">
        <f t="shared" si="24"/>
        <v>135659</v>
      </c>
      <c r="D57" s="4">
        <f t="shared" si="24"/>
        <v>25756722</v>
      </c>
      <c r="E57" s="4">
        <f t="shared" si="24"/>
        <v>3329128</v>
      </c>
      <c r="F57" s="4">
        <f t="shared" si="24"/>
        <v>5320</v>
      </c>
      <c r="G57" s="4">
        <f t="shared" si="24"/>
        <v>28950191</v>
      </c>
      <c r="H57" s="4">
        <f t="shared" si="24"/>
        <v>140979</v>
      </c>
      <c r="I57" s="4">
        <f t="shared" si="24"/>
        <v>29091170</v>
      </c>
      <c r="J57" s="22" t="s">
        <v>19</v>
      </c>
      <c r="K57" s="4">
        <f>SUM(K51,K52)</f>
        <v>22371348</v>
      </c>
      <c r="L57" s="4">
        <f t="shared" ref="L57:R57" si="25">SUM(L51:L52)</f>
        <v>3385374</v>
      </c>
      <c r="M57" s="4">
        <f t="shared" si="25"/>
        <v>25756722</v>
      </c>
      <c r="N57" s="4">
        <f t="shared" si="25"/>
        <v>3234813</v>
      </c>
      <c r="O57" s="4">
        <f t="shared" si="25"/>
        <v>99635</v>
      </c>
      <c r="P57" s="4">
        <f t="shared" si="25"/>
        <v>25606161</v>
      </c>
      <c r="Q57" s="4">
        <f t="shared" si="25"/>
        <v>3485009</v>
      </c>
      <c r="R57" s="4">
        <f t="shared" si="25"/>
        <v>29091170</v>
      </c>
    </row>
    <row r="58" spans="1:18" x14ac:dyDescent="0.2">
      <c r="I58" s="40">
        <f>+G57+H57</f>
        <v>29091170</v>
      </c>
      <c r="R58" s="40">
        <f>+P57+Q57</f>
        <v>29091170</v>
      </c>
    </row>
    <row r="60" spans="1:18" x14ac:dyDescent="0.2">
      <c r="J60" s="18" t="s">
        <v>12</v>
      </c>
      <c r="K60" s="19">
        <f>D57-M57</f>
        <v>0</v>
      </c>
      <c r="L60" s="7"/>
    </row>
    <row r="62" spans="1:18" x14ac:dyDescent="0.2">
      <c r="B62" s="7"/>
    </row>
  </sheetData>
  <mergeCells count="26">
    <mergeCell ref="Q1:R1"/>
    <mergeCell ref="A4:A6"/>
    <mergeCell ref="J4:J6"/>
    <mergeCell ref="P5:P6"/>
    <mergeCell ref="Q5:Q6"/>
    <mergeCell ref="B4:D4"/>
    <mergeCell ref="B5:B6"/>
    <mergeCell ref="A2:R2"/>
    <mergeCell ref="G5:G6"/>
    <mergeCell ref="H5:H6"/>
    <mergeCell ref="I5:I6"/>
    <mergeCell ref="N4:O4"/>
    <mergeCell ref="P4:R4"/>
    <mergeCell ref="C5:C6"/>
    <mergeCell ref="D5:D6"/>
    <mergeCell ref="E4:F4"/>
    <mergeCell ref="E5:E6"/>
    <mergeCell ref="F5:F6"/>
    <mergeCell ref="R5:R6"/>
    <mergeCell ref="G4:I4"/>
    <mergeCell ref="K4:M4"/>
    <mergeCell ref="K5:K6"/>
    <mergeCell ref="L5:L6"/>
    <mergeCell ref="M5:M6"/>
    <mergeCell ref="N5:N6"/>
    <mergeCell ref="O5:O6"/>
  </mergeCells>
  <phoneticPr fontId="0" type="noConversion"/>
  <printOptions horizontalCentered="1"/>
  <pageMargins left="0" right="0" top="0.39370078740157483" bottom="0" header="0.51181102362204722" footer="0.51181102362204722"/>
  <pageSetup paperSize="8" scale="68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9D3EA-2103-4AA0-96E6-9A45AA0B8A15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A367B-14B8-4AA2-B7B2-50A5B5BE018D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2024-06-25T09:40:21Z</cp:lastPrinted>
  <dcterms:created xsi:type="dcterms:W3CDTF">1997-01-17T14:02:09Z</dcterms:created>
  <dcterms:modified xsi:type="dcterms:W3CDTF">2024-06-25T09:40:46Z</dcterms:modified>
</cp:coreProperties>
</file>