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9_2025 II_3 melléklet mellékletei pdf\"/>
    </mc:Choice>
  </mc:AlternateContent>
  <xr:revisionPtr revIDLastSave="0" documentId="13_ncr:1_{B9E837AD-973D-4775-889F-8579A9231BC5}" xr6:coauthVersionLast="47" xr6:coauthVersionMax="47" xr10:uidLastSave="{00000000-0000-0000-0000-000000000000}"/>
  <bookViews>
    <workbookView xWindow="-120" yWindow="-120" windowWidth="29040" windowHeight="15840" xr2:uid="{8293CFEC-1958-4E7B-8D81-A3459E59752F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5" i="1" l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P27" i="1"/>
  <c r="R27" i="1"/>
  <c r="B20" i="1"/>
  <c r="C20" i="1"/>
  <c r="E20" i="1"/>
  <c r="F20" i="1"/>
  <c r="H20" i="1"/>
  <c r="J20" i="1"/>
  <c r="K20" i="1"/>
  <c r="O20" i="1"/>
  <c r="P20" i="1"/>
  <c r="D21" i="1"/>
  <c r="D20" i="1" s="1"/>
  <c r="G21" i="1"/>
  <c r="G20" i="1" s="1"/>
  <c r="H21" i="1"/>
  <c r="M21" i="1"/>
  <c r="R21" i="1" s="1"/>
  <c r="R20" i="1" s="1"/>
  <c r="Q22" i="1"/>
  <c r="R22" i="1"/>
  <c r="S22" i="1"/>
  <c r="P32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Q18" i="1"/>
  <c r="S18" i="1" s="1"/>
  <c r="S16" i="1" s="1"/>
  <c r="R18" i="1"/>
  <c r="P16" i="1"/>
  <c r="Q16" i="1"/>
  <c r="R16" i="1"/>
  <c r="O16" i="1"/>
  <c r="AJ4" i="1"/>
  <c r="AE4" i="1"/>
  <c r="AK30" i="1"/>
  <c r="AL30" i="1" s="1"/>
  <c r="AL29" i="1" s="1"/>
  <c r="AJ30" i="1"/>
  <c r="AJ29" i="1"/>
  <c r="AI29" i="1"/>
  <c r="AH29" i="1"/>
  <c r="AL24" i="1"/>
  <c r="AL23" i="1" s="1"/>
  <c r="AK24" i="1"/>
  <c r="AJ24" i="1"/>
  <c r="AK23" i="1"/>
  <c r="AJ23" i="1"/>
  <c r="AI23" i="1"/>
  <c r="AH23" i="1"/>
  <c r="AL20" i="1"/>
  <c r="AK20" i="1"/>
  <c r="AJ20" i="1"/>
  <c r="AK19" i="1"/>
  <c r="AJ19" i="1"/>
  <c r="AK18" i="1"/>
  <c r="AJ18" i="1"/>
  <c r="AI17" i="1"/>
  <c r="AH17" i="1"/>
  <c r="AK15" i="1"/>
  <c r="AJ15" i="1"/>
  <c r="AL15" i="1" s="1"/>
  <c r="AK12" i="1"/>
  <c r="AJ12" i="1"/>
  <c r="AL12" i="1" s="1"/>
  <c r="AK11" i="1"/>
  <c r="AJ11" i="1"/>
  <c r="AL11" i="1" s="1"/>
  <c r="AK9" i="1"/>
  <c r="AJ9" i="1"/>
  <c r="AL9" i="1" s="1"/>
  <c r="AK8" i="1"/>
  <c r="AK7" i="1" s="1"/>
  <c r="AJ8" i="1"/>
  <c r="AL8" i="1" s="1"/>
  <c r="AI7" i="1"/>
  <c r="AI27" i="1" s="1"/>
  <c r="AI32" i="1" s="1"/>
  <c r="AH7" i="1"/>
  <c r="AH27" i="1" s="1"/>
  <c r="AH32" i="1" s="1"/>
  <c r="R31" i="1"/>
  <c r="Q31" i="1"/>
  <c r="S31" i="1" s="1"/>
  <c r="R30" i="1"/>
  <c r="R29" i="1" s="1"/>
  <c r="Q30" i="1"/>
  <c r="S30" i="1" s="1"/>
  <c r="S29" i="1" s="1"/>
  <c r="P29" i="1"/>
  <c r="O29" i="1"/>
  <c r="R17" i="1"/>
  <c r="Q17" i="1"/>
  <c r="S17" i="1" s="1"/>
  <c r="R13" i="1"/>
  <c r="Q13" i="1"/>
  <c r="S13" i="1" s="1"/>
  <c r="R12" i="1"/>
  <c r="R11" i="1" s="1"/>
  <c r="Q12" i="1"/>
  <c r="S12" i="1" s="1"/>
  <c r="P11" i="1"/>
  <c r="O11" i="1"/>
  <c r="O27" i="1" s="1"/>
  <c r="R9" i="1"/>
  <c r="Q9" i="1"/>
  <c r="S9" i="1" s="1"/>
  <c r="S8" i="1"/>
  <c r="R8" i="1"/>
  <c r="Q8" i="1"/>
  <c r="R7" i="1"/>
  <c r="P7" i="1"/>
  <c r="O7" i="1"/>
  <c r="AC29" i="1"/>
  <c r="AD29" i="1"/>
  <c r="AC23" i="1"/>
  <c r="AD23" i="1"/>
  <c r="AC17" i="1"/>
  <c r="AD17" i="1"/>
  <c r="AC7" i="1"/>
  <c r="AD7" i="1"/>
  <c r="J29" i="1"/>
  <c r="K29" i="1"/>
  <c r="J11" i="1"/>
  <c r="K11" i="1"/>
  <c r="J7" i="1"/>
  <c r="K7" i="1"/>
  <c r="M20" i="1" l="1"/>
  <c r="L21" i="1"/>
  <c r="I21" i="1"/>
  <c r="I20" i="1" s="1"/>
  <c r="AK17" i="1"/>
  <c r="AK27" i="1" s="1"/>
  <c r="AL7" i="1"/>
  <c r="O32" i="1"/>
  <c r="S7" i="1"/>
  <c r="AL19" i="1"/>
  <c r="AL18" i="1"/>
  <c r="AJ7" i="1"/>
  <c r="AJ17" i="1"/>
  <c r="AK29" i="1"/>
  <c r="R32" i="1"/>
  <c r="S11" i="1"/>
  <c r="S27" i="1" s="1"/>
  <c r="S32" i="1" s="1"/>
  <c r="Q11" i="1"/>
  <c r="Q27" i="1" s="1"/>
  <c r="Q29" i="1"/>
  <c r="Q7" i="1"/>
  <c r="K32" i="1"/>
  <c r="AD27" i="1"/>
  <c r="AD32" i="1" s="1"/>
  <c r="J32" i="1"/>
  <c r="AC27" i="1"/>
  <c r="AC32" i="1" s="1"/>
  <c r="X29" i="1"/>
  <c r="Y29" i="1"/>
  <c r="AA30" i="1"/>
  <c r="Z30" i="1"/>
  <c r="AE30" i="1" s="1"/>
  <c r="X23" i="1"/>
  <c r="Y23" i="1"/>
  <c r="AA24" i="1"/>
  <c r="Z24" i="1"/>
  <c r="AE24" i="1" s="1"/>
  <c r="X17" i="1"/>
  <c r="Y17" i="1"/>
  <c r="Z18" i="1"/>
  <c r="AE18" i="1" s="1"/>
  <c r="AA18" i="1"/>
  <c r="AF18" i="1" s="1"/>
  <c r="Z20" i="1"/>
  <c r="AE20" i="1" s="1"/>
  <c r="AA20" i="1"/>
  <c r="AF20" i="1" s="1"/>
  <c r="AA19" i="1"/>
  <c r="AF19" i="1" s="1"/>
  <c r="Z19" i="1"/>
  <c r="AE19" i="1" s="1"/>
  <c r="AA15" i="1"/>
  <c r="AF15" i="1" s="1"/>
  <c r="Z15" i="1"/>
  <c r="AE15" i="1" s="1"/>
  <c r="Z12" i="1"/>
  <c r="AE12" i="1" s="1"/>
  <c r="AA12" i="1"/>
  <c r="AF12" i="1" s="1"/>
  <c r="AA11" i="1"/>
  <c r="AF11" i="1" s="1"/>
  <c r="Z11" i="1"/>
  <c r="AE11" i="1" s="1"/>
  <c r="X7" i="1"/>
  <c r="Y7" i="1"/>
  <c r="Z9" i="1"/>
  <c r="AE9" i="1" s="1"/>
  <c r="AA9" i="1"/>
  <c r="AF9" i="1" s="1"/>
  <c r="AA8" i="1"/>
  <c r="AF8" i="1" s="1"/>
  <c r="Z8" i="1"/>
  <c r="AE8" i="1" s="1"/>
  <c r="E29" i="1"/>
  <c r="F29" i="1"/>
  <c r="G31" i="1"/>
  <c r="L31" i="1" s="1"/>
  <c r="H31" i="1"/>
  <c r="M31" i="1" s="1"/>
  <c r="H30" i="1"/>
  <c r="G30" i="1"/>
  <c r="L30" i="1" s="1"/>
  <c r="H17" i="1"/>
  <c r="G17" i="1"/>
  <c r="L17" i="1" s="1"/>
  <c r="E11" i="1"/>
  <c r="F11" i="1"/>
  <c r="G13" i="1"/>
  <c r="L13" i="1" s="1"/>
  <c r="H13" i="1"/>
  <c r="M13" i="1" s="1"/>
  <c r="H12" i="1"/>
  <c r="M12" i="1" s="1"/>
  <c r="G12" i="1"/>
  <c r="E7" i="1"/>
  <c r="F7" i="1"/>
  <c r="G9" i="1"/>
  <c r="L9" i="1" s="1"/>
  <c r="H9" i="1"/>
  <c r="M9" i="1" s="1"/>
  <c r="H8" i="1"/>
  <c r="M8" i="1" s="1"/>
  <c r="G8" i="1"/>
  <c r="W20" i="1"/>
  <c r="W24" i="1"/>
  <c r="W23" i="1" s="1"/>
  <c r="V23" i="1"/>
  <c r="U23" i="1"/>
  <c r="V7" i="1"/>
  <c r="U7" i="1"/>
  <c r="W9" i="1"/>
  <c r="C7" i="1"/>
  <c r="B7" i="1"/>
  <c r="D9" i="1"/>
  <c r="W30" i="1"/>
  <c r="W29" i="1" s="1"/>
  <c r="V29" i="1"/>
  <c r="V17" i="1"/>
  <c r="W11" i="1"/>
  <c r="W15" i="1"/>
  <c r="W19" i="1"/>
  <c r="W18" i="1"/>
  <c r="U17" i="1"/>
  <c r="U29" i="1"/>
  <c r="D31" i="1"/>
  <c r="D30" i="1"/>
  <c r="C29" i="1"/>
  <c r="B29" i="1"/>
  <c r="B11" i="1"/>
  <c r="D8" i="1"/>
  <c r="C11" i="1"/>
  <c r="D13" i="1"/>
  <c r="D12" i="1"/>
  <c r="D17" i="1"/>
  <c r="W12" i="1"/>
  <c r="W8" i="1"/>
  <c r="N21" i="1" l="1"/>
  <c r="N20" i="1" s="1"/>
  <c r="Q21" i="1"/>
  <c r="L20" i="1"/>
  <c r="AK32" i="1"/>
  <c r="AL17" i="1"/>
  <c r="AL27" i="1" s="1"/>
  <c r="AL32" i="1" s="1"/>
  <c r="AJ27" i="1"/>
  <c r="AJ32" i="1" s="1"/>
  <c r="D11" i="1"/>
  <c r="M7" i="1"/>
  <c r="AE17" i="1"/>
  <c r="AG19" i="1"/>
  <c r="AG11" i="1"/>
  <c r="AG15" i="1"/>
  <c r="G7" i="1"/>
  <c r="L8" i="1"/>
  <c r="N13" i="1"/>
  <c r="M17" i="1"/>
  <c r="H29" i="1"/>
  <c r="M30" i="1"/>
  <c r="M29" i="1" s="1"/>
  <c r="AG9" i="1"/>
  <c r="AG20" i="1"/>
  <c r="L29" i="1"/>
  <c r="I12" i="1"/>
  <c r="L12" i="1"/>
  <c r="AE7" i="1"/>
  <c r="AE29" i="1"/>
  <c r="AG8" i="1"/>
  <c r="N9" i="1"/>
  <c r="M11" i="1"/>
  <c r="N31" i="1"/>
  <c r="AF7" i="1"/>
  <c r="AG12" i="1"/>
  <c r="AF17" i="1"/>
  <c r="AG18" i="1"/>
  <c r="AA23" i="1"/>
  <c r="AF24" i="1"/>
  <c r="AF23" i="1" s="1"/>
  <c r="AA29" i="1"/>
  <c r="AF30" i="1"/>
  <c r="AF29" i="1" s="1"/>
  <c r="AE23" i="1"/>
  <c r="AB20" i="1"/>
  <c r="I9" i="1"/>
  <c r="H11" i="1"/>
  <c r="I13" i="1"/>
  <c r="I8" i="1"/>
  <c r="AB12" i="1"/>
  <c r="AB11" i="1"/>
  <c r="AB15" i="1"/>
  <c r="H7" i="1"/>
  <c r="W7" i="1"/>
  <c r="F32" i="1"/>
  <c r="I17" i="1"/>
  <c r="I31" i="1"/>
  <c r="Z7" i="1"/>
  <c r="AB9" i="1"/>
  <c r="E32" i="1"/>
  <c r="I30" i="1"/>
  <c r="I29" i="1" s="1"/>
  <c r="G29" i="1"/>
  <c r="AA7" i="1"/>
  <c r="AB24" i="1"/>
  <c r="AB23" i="1" s="1"/>
  <c r="AB30" i="1"/>
  <c r="AB29" i="1" s="1"/>
  <c r="AA17" i="1"/>
  <c r="AB8" i="1"/>
  <c r="Z29" i="1"/>
  <c r="G11" i="1"/>
  <c r="AB18" i="1"/>
  <c r="AB19" i="1"/>
  <c r="Z23" i="1"/>
  <c r="Z17" i="1"/>
  <c r="X27" i="1"/>
  <c r="X32" i="1" s="1"/>
  <c r="Y27" i="1"/>
  <c r="Y32" i="1" s="1"/>
  <c r="U27" i="1"/>
  <c r="U32" i="1" s="1"/>
  <c r="D7" i="1"/>
  <c r="W17" i="1"/>
  <c r="V27" i="1"/>
  <c r="V32" i="1" s="1"/>
  <c r="C32" i="1"/>
  <c r="D29" i="1"/>
  <c r="B32" i="1"/>
  <c r="Q20" i="1" l="1"/>
  <c r="Q32" i="1" s="1"/>
  <c r="S21" i="1"/>
  <c r="S20" i="1" s="1"/>
  <c r="I11" i="1"/>
  <c r="H32" i="1"/>
  <c r="AG17" i="1"/>
  <c r="AG24" i="1"/>
  <c r="AG23" i="1" s="1"/>
  <c r="AG7" i="1"/>
  <c r="AF27" i="1"/>
  <c r="AF32" i="1" s="1"/>
  <c r="M32" i="1"/>
  <c r="AG30" i="1"/>
  <c r="AG29" i="1" s="1"/>
  <c r="N30" i="1"/>
  <c r="N29" i="1" s="1"/>
  <c r="I7" i="1"/>
  <c r="N12" i="1"/>
  <c r="N11" i="1" s="1"/>
  <c r="L11" i="1"/>
  <c r="N17" i="1"/>
  <c r="AA27" i="1"/>
  <c r="AA32" i="1" s="1"/>
  <c r="AE27" i="1"/>
  <c r="AE32" i="1" s="1"/>
  <c r="N8" i="1"/>
  <c r="N7" i="1" s="1"/>
  <c r="L7" i="1"/>
  <c r="I32" i="1"/>
  <c r="Z27" i="1"/>
  <c r="Z32" i="1" s="1"/>
  <c r="AB7" i="1"/>
  <c r="W27" i="1"/>
  <c r="W32" i="1" s="1"/>
  <c r="G32" i="1"/>
  <c r="AB17" i="1"/>
  <c r="D32" i="1"/>
  <c r="L32" i="1" l="1"/>
  <c r="AG27" i="1"/>
  <c r="AG32" i="1"/>
  <c r="AB27" i="1"/>
  <c r="AB32" i="1" s="1"/>
  <c r="AB35" i="1" s="1"/>
  <c r="N32" i="1"/>
  <c r="W35" i="1"/>
  <c r="AG35" i="1" l="1"/>
</calcChain>
</file>

<file path=xl/sharedStrings.xml><?xml version="1.0" encoding="utf-8"?>
<sst xmlns="http://schemas.openxmlformats.org/spreadsheetml/2006/main" count="87" uniqueCount="47">
  <si>
    <t>Bevételek</t>
  </si>
  <si>
    <t>Kiadások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</si>
  <si>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</si>
  <si>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</si>
  <si>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</si>
  <si>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</si>
  <si>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</si>
  <si>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</si>
  <si>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</si>
  <si>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</si>
  <si>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</si>
  <si>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</si>
  <si>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</si>
  <si>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</si>
  <si>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</si>
  <si>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</si>
  <si>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</si>
  <si>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</si>
  <si>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</si>
  <si>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</si>
  <si>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</si>
  <si>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</si>
  <si>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</si>
  <si>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</si>
  <si>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</si>
  <si>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</si>
  <si>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</si>
  <si>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</si>
  <si>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</si>
  <si>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</si>
  <si>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</si>
  <si>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</si>
  <si>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</si>
  <si>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</si>
  <si>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</si>
  <si>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>Első lakáshoz jutók támogatása</t>
  </si>
  <si>
    <t>1/2024.(I.24.) önk.rendelet eredeti ei.</t>
  </si>
  <si>
    <t>Javasolt módosítás</t>
  </si>
  <si>
    <t>Összesen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</si>
  <si>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2024. évi tervezett  felhalmozási célú</t>
    </r>
    <r>
      <rPr>
        <b/>
        <sz val="10"/>
        <rFont val="Arial CE"/>
        <charset val="238"/>
      </rPr>
      <t xml:space="preserve"> bevételeinek és kiadásainak módosítása </t>
    </r>
  </si>
  <si>
    <t>5/2024.(VI.26.) önk.rendelet mód. ei.</t>
  </si>
  <si>
    <t>Egyéb tárgyieszköz értékesítés</t>
  </si>
  <si>
    <t>Egyéb f.c.átvett pénzeszközök</t>
  </si>
  <si>
    <t xml:space="preserve">  tájékoztató adat: tárgyi eszköz értékesítés - áfa befizetés</t>
  </si>
  <si>
    <t xml:space="preserve">                           tárgyi eszköz fordított adója - áfa befizetés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</si>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</sst>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7" fillId="0" borderId="11" xfId="0" applyNumberFormat="1" applyFont="1" applyBorder="1"/>
    <xf numFmtId="0" fontId="6" fillId="0" borderId="1" xfId="0" applyFont="1" applyBorder="1"/>
    <xf numFmtId="3" fontId="7" fillId="0" borderId="1" xfId="0" applyNumberFormat="1" applyFont="1" applyBorder="1"/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113B1-34A2-47D9-A3D7-AFB42F2883D2}">
  <sheetPr>
    <pageSetUpPr fitToPage="1"/>
  </sheetPr>
  <dimension ref="A1:AL35"/>
  <sheetViews>
    <sheetView tabSelected="1" topLeftCell="C1" zoomScaleNormal="100" workbookViewId="0">
      <selection activeCell="U4" sqref="U4:W4"/>
    </sheetView>
  </sheetViews>
  <sheetFormatPr defaultRowHeight="12.75" x14ac:dyDescent="0.2"/>
  <cols>
    <col min="1" max="1" width="43.85546875" customWidth="1"/>
    <col min="2" max="2" width="11.7109375" customWidth="1"/>
    <col min="3" max="3" width="9.28515625" customWidth="1"/>
    <col min="4" max="4" width="10.140625" customWidth="1"/>
    <col min="5" max="10" width="11.7109375" hidden="1" customWidth="1"/>
    <col min="11" max="11" width="12.28515625" hidden="1" customWidth="1"/>
    <col min="12" max="12" width="11.7109375" customWidth="1"/>
    <col min="13" max="13" width="8.28515625" customWidth="1"/>
    <col min="14" max="14" width="11.7109375" customWidth="1"/>
    <col min="15" max="15" width="10.85546875" customWidth="1"/>
    <col min="16" max="16" width="8.5703125" customWidth="1"/>
    <col min="17" max="17" width="11.7109375" customWidth="1"/>
    <col min="18" max="18" width="8.7109375" customWidth="1"/>
    <col min="19" max="19" width="9.5703125" customWidth="1"/>
    <col min="20" max="20" width="44.28515625" customWidth="1"/>
    <col min="21" max="21" width="11.7109375" customWidth="1"/>
    <col min="22" max="22" width="9.85546875" customWidth="1"/>
    <col min="23" max="23" width="11.7109375" customWidth="1"/>
    <col min="24" max="26" width="0" hidden="1" customWidth="1"/>
    <col min="27" max="27" width="11.42578125" hidden="1" customWidth="1"/>
    <col min="28" max="28" width="10.85546875" hidden="1" customWidth="1"/>
    <col min="29" max="30" width="0" hidden="1" customWidth="1"/>
    <col min="31" max="31" width="11.7109375" customWidth="1"/>
    <col min="33" max="34" width="11.5703125" customWidth="1"/>
    <col min="36" max="36" width="11" customWidth="1"/>
    <col min="38" max="38" width="11.5703125" customWidth="1"/>
  </cols>
  <sheetData>
    <row r="1" spans="1:38" x14ac:dyDescent="0.2">
      <c r="U1" s="9"/>
      <c r="AG1" s="9"/>
      <c r="AL1" s="9" t="s">
        <v>10</v>
      </c>
    </row>
    <row r="2" spans="1:38" ht="15" x14ac:dyDescent="0.25">
      <c r="A2" s="49" t="s">
        <v>39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38" x14ac:dyDescent="0.2">
      <c r="U3" s="10"/>
      <c r="AG3" s="9"/>
      <c r="AL3" s="9" t="s">
        <v>8</v>
      </c>
    </row>
    <row r="4" spans="1:38" ht="12.75" customHeight="1" x14ac:dyDescent="0.2">
      <c r="A4" s="50" t="s">
        <v>0</v>
      </c>
      <c r="B4" s="42" t="s">
        <v>36</v>
      </c>
      <c r="C4" s="43"/>
      <c r="D4" s="44"/>
      <c r="E4" s="40" t="s">
        <v>37</v>
      </c>
      <c r="F4" s="41"/>
      <c r="G4" s="42" t="s">
        <v>40</v>
      </c>
      <c r="H4" s="43"/>
      <c r="I4" s="44"/>
      <c r="J4" s="40" t="s">
        <v>37</v>
      </c>
      <c r="K4" s="41"/>
      <c r="L4" s="42" t="s">
        <v>45</v>
      </c>
      <c r="M4" s="43"/>
      <c r="N4" s="44"/>
      <c r="O4" s="40" t="s">
        <v>37</v>
      </c>
      <c r="P4" s="41"/>
      <c r="Q4" s="42" t="s">
        <v>46</v>
      </c>
      <c r="R4" s="43"/>
      <c r="S4" s="44"/>
      <c r="T4" s="50" t="s">
        <v>1</v>
      </c>
      <c r="U4" s="42" t="s">
        <v>36</v>
      </c>
      <c r="V4" s="43"/>
      <c r="W4" s="44"/>
      <c r="X4" s="40" t="s">
        <v>37</v>
      </c>
      <c r="Y4" s="41"/>
      <c r="Z4" s="42" t="s">
        <v>40</v>
      </c>
      <c r="AA4" s="43"/>
      <c r="AB4" s="44"/>
      <c r="AC4" s="40" t="s">
        <v>37</v>
      </c>
      <c r="AD4" s="41"/>
      <c r="AE4" s="42" t="str">
        <f>+L4</f>
        <v>9/2024.(X.24.) önk.rendelet mód. ei.</v>
      </c>
      <c r="AF4" s="43"/>
      <c r="AG4" s="44"/>
      <c r="AH4" s="40" t="s">
        <v>37</v>
      </c>
      <c r="AI4" s="41"/>
      <c r="AJ4" s="42" t="str">
        <f>+Q4</f>
        <v>9/2025.(V.22.) önk.rendelet mód. ei.</v>
      </c>
      <c r="AK4" s="43"/>
      <c r="AL4" s="44"/>
    </row>
    <row r="5" spans="1:38" ht="12" customHeight="1" x14ac:dyDescent="0.2">
      <c r="A5" s="51"/>
      <c r="B5" s="45" t="s">
        <v>5</v>
      </c>
      <c r="C5" s="45" t="s">
        <v>6</v>
      </c>
      <c r="D5" s="45" t="s">
        <v>38</v>
      </c>
      <c r="E5" s="45" t="s">
        <v>5</v>
      </c>
      <c r="F5" s="45" t="s">
        <v>6</v>
      </c>
      <c r="G5" s="45" t="s">
        <v>5</v>
      </c>
      <c r="H5" s="45" t="s">
        <v>6</v>
      </c>
      <c r="I5" s="45" t="s">
        <v>38</v>
      </c>
      <c r="J5" s="45" t="s">
        <v>5</v>
      </c>
      <c r="K5" s="45" t="s">
        <v>6</v>
      </c>
      <c r="L5" s="45" t="s">
        <v>5</v>
      </c>
      <c r="M5" s="45" t="s">
        <v>6</v>
      </c>
      <c r="N5" s="45" t="s">
        <v>38</v>
      </c>
      <c r="O5" s="45" t="s">
        <v>5</v>
      </c>
      <c r="P5" s="45" t="s">
        <v>6</v>
      </c>
      <c r="Q5" s="45" t="s">
        <v>5</v>
      </c>
      <c r="R5" s="45" t="s">
        <v>6</v>
      </c>
      <c r="S5" s="45" t="s">
        <v>38</v>
      </c>
      <c r="T5" s="51"/>
      <c r="U5" s="45" t="s">
        <v>5</v>
      </c>
      <c r="V5" s="45" t="s">
        <v>6</v>
      </c>
      <c r="W5" s="45" t="s">
        <v>38</v>
      </c>
      <c r="X5" s="45" t="s">
        <v>5</v>
      </c>
      <c r="Y5" s="45" t="s">
        <v>6</v>
      </c>
      <c r="Z5" s="45" t="s">
        <v>5</v>
      </c>
      <c r="AA5" s="45" t="s">
        <v>6</v>
      </c>
      <c r="AB5" s="45" t="s">
        <v>38</v>
      </c>
      <c r="AC5" s="45" t="s">
        <v>5</v>
      </c>
      <c r="AD5" s="45" t="s">
        <v>6</v>
      </c>
      <c r="AE5" s="45" t="s">
        <v>5</v>
      </c>
      <c r="AF5" s="45" t="s">
        <v>6</v>
      </c>
      <c r="AG5" s="45" t="s">
        <v>38</v>
      </c>
      <c r="AH5" s="45" t="s">
        <v>5</v>
      </c>
      <c r="AI5" s="45" t="s">
        <v>6</v>
      </c>
      <c r="AJ5" s="45" t="s">
        <v>5</v>
      </c>
      <c r="AK5" s="45" t="s">
        <v>6</v>
      </c>
      <c r="AL5" s="45" t="s">
        <v>38</v>
      </c>
    </row>
    <row r="6" spans="1:38" ht="35.25" customHeight="1" x14ac:dyDescent="0.2">
      <c r="A6" s="52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52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</row>
    <row r="7" spans="1:38" x14ac:dyDescent="0.2">
      <c r="A7" s="18" t="s">
        <v>26</v>
      </c>
      <c r="B7" s="11">
        <f>SUM(B8:B9)</f>
        <v>1000</v>
      </c>
      <c r="C7" s="11">
        <f>SUM(C8:C9)</f>
        <v>0</v>
      </c>
      <c r="D7" s="11">
        <f>SUM(D8:D9)</f>
        <v>1000</v>
      </c>
      <c r="E7" s="11">
        <f t="shared" ref="E7:N7" si="0">SUM(E8:E9)</f>
        <v>0</v>
      </c>
      <c r="F7" s="11">
        <f t="shared" si="0"/>
        <v>0</v>
      </c>
      <c r="G7" s="11">
        <f t="shared" si="0"/>
        <v>1000</v>
      </c>
      <c r="H7" s="11">
        <f t="shared" si="0"/>
        <v>0</v>
      </c>
      <c r="I7" s="11">
        <f t="shared" si="0"/>
        <v>1000</v>
      </c>
      <c r="J7" s="11">
        <f t="shared" si="0"/>
        <v>0</v>
      </c>
      <c r="K7" s="11">
        <f t="shared" si="0"/>
        <v>0</v>
      </c>
      <c r="L7" s="11">
        <f t="shared" si="0"/>
        <v>1000</v>
      </c>
      <c r="M7" s="11">
        <f t="shared" si="0"/>
        <v>0</v>
      </c>
      <c r="N7" s="11">
        <f t="shared" si="0"/>
        <v>1000</v>
      </c>
      <c r="O7" s="11">
        <f t="shared" ref="O7:S7" si="1">SUM(O8:O9)</f>
        <v>311239</v>
      </c>
      <c r="P7" s="11">
        <f t="shared" si="1"/>
        <v>0</v>
      </c>
      <c r="Q7" s="11">
        <f t="shared" si="1"/>
        <v>312239</v>
      </c>
      <c r="R7" s="11">
        <f t="shared" si="1"/>
        <v>0</v>
      </c>
      <c r="S7" s="11">
        <f t="shared" si="1"/>
        <v>312239</v>
      </c>
      <c r="T7" s="26" t="s">
        <v>15</v>
      </c>
      <c r="U7" s="11">
        <f>SUM(U8:U9)</f>
        <v>2678184</v>
      </c>
      <c r="V7" s="11">
        <f>SUM(V8:V9)</f>
        <v>0</v>
      </c>
      <c r="W7" s="11">
        <f>SUM(W8:W9)</f>
        <v>2678184</v>
      </c>
      <c r="X7" s="11">
        <f t="shared" ref="X7:AG7" si="2">SUM(X8:X9)</f>
        <v>0</v>
      </c>
      <c r="Y7" s="11">
        <f t="shared" si="2"/>
        <v>0</v>
      </c>
      <c r="Z7" s="11">
        <f t="shared" si="2"/>
        <v>2678184</v>
      </c>
      <c r="AA7" s="11">
        <f t="shared" si="2"/>
        <v>0</v>
      </c>
      <c r="AB7" s="11">
        <f t="shared" si="2"/>
        <v>2678184</v>
      </c>
      <c r="AC7" s="11">
        <f t="shared" si="2"/>
        <v>2845</v>
      </c>
      <c r="AD7" s="11">
        <f t="shared" si="2"/>
        <v>0</v>
      </c>
      <c r="AE7" s="11">
        <f t="shared" si="2"/>
        <v>2681029</v>
      </c>
      <c r="AF7" s="11">
        <f t="shared" si="2"/>
        <v>0</v>
      </c>
      <c r="AG7" s="11">
        <f t="shared" si="2"/>
        <v>2681029</v>
      </c>
      <c r="AH7" s="11">
        <f t="shared" ref="AH7:AL7" si="3">SUM(AH8:AH9)</f>
        <v>-2409965</v>
      </c>
      <c r="AI7" s="11">
        <f t="shared" si="3"/>
        <v>0</v>
      </c>
      <c r="AJ7" s="11">
        <f t="shared" si="3"/>
        <v>271064</v>
      </c>
      <c r="AK7" s="11">
        <f t="shared" si="3"/>
        <v>0</v>
      </c>
      <c r="AL7" s="11">
        <f t="shared" si="3"/>
        <v>271064</v>
      </c>
    </row>
    <row r="8" spans="1:38" x14ac:dyDescent="0.2">
      <c r="A8" s="2" t="s">
        <v>20</v>
      </c>
      <c r="B8" s="12"/>
      <c r="C8" s="20"/>
      <c r="D8" s="12">
        <f>SUM(B8:C8)</f>
        <v>0</v>
      </c>
      <c r="E8" s="12"/>
      <c r="F8" s="12"/>
      <c r="G8" s="35">
        <f>+B8+E8</f>
        <v>0</v>
      </c>
      <c r="H8" s="35">
        <f>+C8+F8</f>
        <v>0</v>
      </c>
      <c r="I8" s="35">
        <f>+G8+H8</f>
        <v>0</v>
      </c>
      <c r="J8" s="37"/>
      <c r="K8" s="37"/>
      <c r="L8" s="37">
        <f>+G8+J8</f>
        <v>0</v>
      </c>
      <c r="M8" s="37">
        <f>+H8+K8</f>
        <v>0</v>
      </c>
      <c r="N8" s="37">
        <f>+L8+M8</f>
        <v>0</v>
      </c>
      <c r="O8" s="37"/>
      <c r="P8" s="37"/>
      <c r="Q8" s="37">
        <f>+L8+O8</f>
        <v>0</v>
      </c>
      <c r="R8" s="37">
        <f>+M8+P8</f>
        <v>0</v>
      </c>
      <c r="S8" s="37">
        <f>+Q8+R8</f>
        <v>0</v>
      </c>
      <c r="T8" s="16" t="s">
        <v>43</v>
      </c>
      <c r="U8" s="17">
        <v>2529978</v>
      </c>
      <c r="V8" s="16"/>
      <c r="W8" s="17">
        <f>SUM(U8:V8)</f>
        <v>2529978</v>
      </c>
      <c r="X8" s="2"/>
      <c r="Y8" s="2"/>
      <c r="Z8" s="17">
        <f>+U8+X8</f>
        <v>2529978</v>
      </c>
      <c r="AA8" s="36">
        <f>+V8+Y8</f>
        <v>0</v>
      </c>
      <c r="AB8" s="17">
        <f>+Z8+AA8</f>
        <v>2529978</v>
      </c>
      <c r="AC8" s="2"/>
      <c r="AD8" s="2"/>
      <c r="AE8" s="17">
        <f>+Z8+AC8</f>
        <v>2529978</v>
      </c>
      <c r="AF8" s="36">
        <f>+AA8+AD8</f>
        <v>0</v>
      </c>
      <c r="AG8" s="17">
        <f>+AE8+AF8</f>
        <v>2529978</v>
      </c>
      <c r="AH8" s="17">
        <v>-2494000</v>
      </c>
      <c r="AI8" s="17"/>
      <c r="AJ8" s="17">
        <f>+AE8+AH8</f>
        <v>35978</v>
      </c>
      <c r="AK8" s="36">
        <f>+AF8+AI8</f>
        <v>0</v>
      </c>
      <c r="AL8" s="17">
        <f>+AJ8+AK8</f>
        <v>35978</v>
      </c>
    </row>
    <row r="9" spans="1:38" x14ac:dyDescent="0.2">
      <c r="A9" s="2" t="s">
        <v>34</v>
      </c>
      <c r="B9" s="12">
        <v>1000</v>
      </c>
      <c r="C9" s="19"/>
      <c r="D9" s="12">
        <f>SUM(B9:C9)</f>
        <v>1000</v>
      </c>
      <c r="E9" s="12"/>
      <c r="F9" s="12"/>
      <c r="G9" s="35">
        <f>+B9+E9</f>
        <v>1000</v>
      </c>
      <c r="H9" s="35">
        <f>+C9+F9</f>
        <v>0</v>
      </c>
      <c r="I9" s="35">
        <f>+G9+H9</f>
        <v>1000</v>
      </c>
      <c r="J9" s="37"/>
      <c r="K9" s="37"/>
      <c r="L9" s="37">
        <f>+G9+J9</f>
        <v>1000</v>
      </c>
      <c r="M9" s="37">
        <f>+H9+K9</f>
        <v>0</v>
      </c>
      <c r="N9" s="37">
        <f>+L9+M9</f>
        <v>1000</v>
      </c>
      <c r="O9" s="37">
        <v>311239</v>
      </c>
      <c r="P9" s="37"/>
      <c r="Q9" s="37">
        <f>+L9+O9</f>
        <v>312239</v>
      </c>
      <c r="R9" s="37">
        <f>+M9+P9</f>
        <v>0</v>
      </c>
      <c r="S9" s="37">
        <f>+Q9+R9</f>
        <v>312239</v>
      </c>
      <c r="T9" s="16" t="s">
        <v>44</v>
      </c>
      <c r="U9" s="17">
        <v>148206</v>
      </c>
      <c r="V9" s="16"/>
      <c r="W9" s="17">
        <f>SUM(U9:V9)</f>
        <v>148206</v>
      </c>
      <c r="X9" s="2"/>
      <c r="Y9" s="2"/>
      <c r="Z9" s="17">
        <f>+U9+X9</f>
        <v>148206</v>
      </c>
      <c r="AA9" s="36">
        <f>+V9+Y9</f>
        <v>0</v>
      </c>
      <c r="AB9" s="17">
        <f>+Z9+AA9</f>
        <v>148206</v>
      </c>
      <c r="AC9" s="2">
        <v>2845</v>
      </c>
      <c r="AD9" s="2"/>
      <c r="AE9" s="17">
        <f>+Z9+AC9</f>
        <v>151051</v>
      </c>
      <c r="AF9" s="36">
        <f>+AA9+AD9</f>
        <v>0</v>
      </c>
      <c r="AG9" s="17">
        <f>+AE9+AF9</f>
        <v>151051</v>
      </c>
      <c r="AH9" s="17">
        <v>84035</v>
      </c>
      <c r="AI9" s="17"/>
      <c r="AJ9" s="17">
        <f>+AE9+AH9</f>
        <v>235086</v>
      </c>
      <c r="AK9" s="36">
        <f>+AF9+AI9</f>
        <v>0</v>
      </c>
      <c r="AL9" s="17">
        <f>+AJ9+AK9</f>
        <v>235086</v>
      </c>
    </row>
    <row r="10" spans="1:38" x14ac:dyDescent="0.2">
      <c r="A10" s="2"/>
      <c r="B10" s="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U10" s="7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x14ac:dyDescent="0.2">
      <c r="A11" s="1" t="s">
        <v>21</v>
      </c>
      <c r="B11" s="7">
        <f>SUM(B12:B13)</f>
        <v>2963825</v>
      </c>
      <c r="C11" s="13">
        <f>SUM(C12:C13)</f>
        <v>0</v>
      </c>
      <c r="D11" s="7">
        <f>SUM(D12:D13)</f>
        <v>2963825</v>
      </c>
      <c r="E11" s="7">
        <f t="shared" ref="E11:N11" si="4">SUM(E12:E13)</f>
        <v>0</v>
      </c>
      <c r="F11" s="7">
        <f t="shared" si="4"/>
        <v>0</v>
      </c>
      <c r="G11" s="7">
        <f t="shared" si="4"/>
        <v>2963825</v>
      </c>
      <c r="H11" s="7">
        <f t="shared" si="4"/>
        <v>0</v>
      </c>
      <c r="I11" s="7">
        <f t="shared" si="4"/>
        <v>2963825</v>
      </c>
      <c r="J11" s="7">
        <f t="shared" si="4"/>
        <v>2845</v>
      </c>
      <c r="K11" s="7">
        <f t="shared" si="4"/>
        <v>0</v>
      </c>
      <c r="L11" s="7">
        <f t="shared" si="4"/>
        <v>2966670</v>
      </c>
      <c r="M11" s="7">
        <f t="shared" si="4"/>
        <v>0</v>
      </c>
      <c r="N11" s="7">
        <f t="shared" si="4"/>
        <v>2966670</v>
      </c>
      <c r="O11" s="7">
        <f t="shared" ref="O11:S11" si="5">SUM(O12:O13)</f>
        <v>-2591353</v>
      </c>
      <c r="P11" s="7">
        <f t="shared" si="5"/>
        <v>0</v>
      </c>
      <c r="Q11" s="7">
        <f t="shared" si="5"/>
        <v>375317</v>
      </c>
      <c r="R11" s="7">
        <f t="shared" si="5"/>
        <v>0</v>
      </c>
      <c r="S11" s="7">
        <f t="shared" si="5"/>
        <v>375317</v>
      </c>
      <c r="T11" s="15" t="s">
        <v>3</v>
      </c>
      <c r="U11" s="7">
        <v>4670015</v>
      </c>
      <c r="V11" s="13">
        <v>477916</v>
      </c>
      <c r="W11" s="7">
        <f>SUM(U11:V11)</f>
        <v>5147931</v>
      </c>
      <c r="X11" s="7">
        <v>32178</v>
      </c>
      <c r="Y11" s="7">
        <v>2274</v>
      </c>
      <c r="Z11" s="7">
        <f>+U11+X11</f>
        <v>4702193</v>
      </c>
      <c r="AA11" s="7">
        <f>+V11+Y11</f>
        <v>480190</v>
      </c>
      <c r="AB11" s="7">
        <f>+Z11+AA11</f>
        <v>5182383</v>
      </c>
      <c r="AC11" s="7">
        <v>39567</v>
      </c>
      <c r="AD11" s="7">
        <v>1300</v>
      </c>
      <c r="AE11" s="7">
        <f>+Z11+AC11</f>
        <v>4741760</v>
      </c>
      <c r="AF11" s="7">
        <f>+AA11+AD11</f>
        <v>481490</v>
      </c>
      <c r="AG11" s="7">
        <f>+AE11+AF11</f>
        <v>5223250</v>
      </c>
      <c r="AH11" s="7">
        <v>-1711165</v>
      </c>
      <c r="AI11" s="7">
        <v>-653</v>
      </c>
      <c r="AJ11" s="7">
        <f>+AE11+AH11</f>
        <v>3030595</v>
      </c>
      <c r="AK11" s="7">
        <f>+AF11+AI11</f>
        <v>480837</v>
      </c>
      <c r="AL11" s="7">
        <f>+AJ11+AK11</f>
        <v>3511432</v>
      </c>
    </row>
    <row r="12" spans="1:38" x14ac:dyDescent="0.2">
      <c r="A12" s="3" t="s">
        <v>29</v>
      </c>
      <c r="B12" s="12">
        <v>2529978</v>
      </c>
      <c r="C12" s="20"/>
      <c r="D12" s="12">
        <f>SUM(B12:C12)</f>
        <v>2529978</v>
      </c>
      <c r="E12" s="12"/>
      <c r="F12" s="12"/>
      <c r="G12" s="35">
        <f>+B12+E12</f>
        <v>2529978</v>
      </c>
      <c r="H12" s="35">
        <f>+C12+F12</f>
        <v>0</v>
      </c>
      <c r="I12" s="35">
        <f>+G12+H12</f>
        <v>2529978</v>
      </c>
      <c r="J12" s="37"/>
      <c r="K12" s="37"/>
      <c r="L12" s="37">
        <f>+G12+J12</f>
        <v>2529978</v>
      </c>
      <c r="M12" s="37">
        <f>+H12+K12</f>
        <v>0</v>
      </c>
      <c r="N12" s="37">
        <f>+L12+M12</f>
        <v>2529978</v>
      </c>
      <c r="O12" s="37">
        <v>-2419366</v>
      </c>
      <c r="P12" s="37"/>
      <c r="Q12" s="37">
        <f>+L12+O12</f>
        <v>110612</v>
      </c>
      <c r="R12" s="37">
        <f>+M12+P12</f>
        <v>0</v>
      </c>
      <c r="S12" s="37">
        <f>+Q12+R12</f>
        <v>110612</v>
      </c>
      <c r="T12" s="16" t="s">
        <v>17</v>
      </c>
      <c r="U12" s="17"/>
      <c r="V12" s="17"/>
      <c r="W12" s="17">
        <f>SUM(U12:V12)</f>
        <v>0</v>
      </c>
      <c r="X12" s="2"/>
      <c r="Y12" s="2"/>
      <c r="Z12" s="17">
        <f>+U12+X12</f>
        <v>0</v>
      </c>
      <c r="AA12" s="36">
        <f>+V12+Y12</f>
        <v>0</v>
      </c>
      <c r="AB12" s="17">
        <f>+Z12+AA12</f>
        <v>0</v>
      </c>
      <c r="AC12" s="2"/>
      <c r="AD12" s="2"/>
      <c r="AE12" s="17">
        <f>+Z12+AC12</f>
        <v>0</v>
      </c>
      <c r="AF12" s="36">
        <f>+AA12+AD12</f>
        <v>0</v>
      </c>
      <c r="AG12" s="17">
        <f>+AE12+AF12</f>
        <v>0</v>
      </c>
      <c r="AH12" s="2"/>
      <c r="AI12" s="2"/>
      <c r="AJ12" s="17">
        <f>+AE12+AH12</f>
        <v>0</v>
      </c>
      <c r="AK12" s="36">
        <f>+AF12+AI12</f>
        <v>0</v>
      </c>
      <c r="AL12" s="17">
        <f>+AJ12+AK12</f>
        <v>0</v>
      </c>
    </row>
    <row r="13" spans="1:38" x14ac:dyDescent="0.2">
      <c r="A13" s="3" t="s">
        <v>33</v>
      </c>
      <c r="B13" s="4">
        <v>433847</v>
      </c>
      <c r="C13" s="19"/>
      <c r="D13" s="12">
        <f>SUM(B13:C13)</f>
        <v>433847</v>
      </c>
      <c r="E13" s="12"/>
      <c r="F13" s="12"/>
      <c r="G13" s="35">
        <f>+B13+E13</f>
        <v>433847</v>
      </c>
      <c r="H13" s="35">
        <f>+C13+F13</f>
        <v>0</v>
      </c>
      <c r="I13" s="35">
        <f>+G13+H13</f>
        <v>433847</v>
      </c>
      <c r="J13" s="37">
        <v>2845</v>
      </c>
      <c r="K13" s="37"/>
      <c r="L13" s="37">
        <f>+G13+J13</f>
        <v>436692</v>
      </c>
      <c r="M13" s="37">
        <f>+H13+K13</f>
        <v>0</v>
      </c>
      <c r="N13" s="37">
        <f>+L13+M13</f>
        <v>436692</v>
      </c>
      <c r="O13" s="37">
        <v>-171987</v>
      </c>
      <c r="P13" s="37"/>
      <c r="Q13" s="37">
        <f>+L13+O13</f>
        <v>264705</v>
      </c>
      <c r="R13" s="37">
        <f>+M13+P13</f>
        <v>0</v>
      </c>
      <c r="S13" s="37">
        <f>+Q13+R13</f>
        <v>264705</v>
      </c>
      <c r="T13" s="15"/>
      <c r="U13" s="7"/>
      <c r="V13" s="13"/>
      <c r="W13" s="7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2">
      <c r="A14" s="3"/>
      <c r="B14" s="4"/>
      <c r="C14" s="1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5"/>
      <c r="U14" s="7"/>
      <c r="V14" s="13"/>
      <c r="W14" s="7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2">
      <c r="A15" s="1"/>
      <c r="B15" s="7"/>
      <c r="C15" s="1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5" t="s">
        <v>2</v>
      </c>
      <c r="U15" s="7">
        <v>1623400</v>
      </c>
      <c r="V15" s="13"/>
      <c r="W15" s="7">
        <f>SUM(U15:V15)</f>
        <v>1623400</v>
      </c>
      <c r="X15" s="7">
        <v>15216</v>
      </c>
      <c r="Y15" s="1"/>
      <c r="Z15" s="7">
        <f>+U15+X15</f>
        <v>1638616</v>
      </c>
      <c r="AA15" s="1">
        <f>+V15+Y15</f>
        <v>0</v>
      </c>
      <c r="AB15" s="7">
        <f>+Z15+AA15</f>
        <v>1638616</v>
      </c>
      <c r="AC15" s="7">
        <v>32027</v>
      </c>
      <c r="AD15" s="1"/>
      <c r="AE15" s="7">
        <f>+Z15+AC15</f>
        <v>1670643</v>
      </c>
      <c r="AF15" s="1">
        <f>+AA15+AD15</f>
        <v>0</v>
      </c>
      <c r="AG15" s="7">
        <f>+AE15+AF15</f>
        <v>1670643</v>
      </c>
      <c r="AH15" s="7">
        <v>-228399</v>
      </c>
      <c r="AI15" s="1"/>
      <c r="AJ15" s="7">
        <f>+AE15+AH15</f>
        <v>1442244</v>
      </c>
      <c r="AK15" s="1">
        <f>+AF15+AI15</f>
        <v>0</v>
      </c>
      <c r="AL15" s="7">
        <f>+AJ15+AK15</f>
        <v>1442244</v>
      </c>
    </row>
    <row r="16" spans="1:38" x14ac:dyDescent="0.2">
      <c r="A16" s="1" t="s">
        <v>22</v>
      </c>
      <c r="B16" s="7">
        <f t="shared" ref="B16:N16" si="6">SUM(B17:B18)</f>
        <v>10191088</v>
      </c>
      <c r="C16" s="7">
        <f t="shared" si="6"/>
        <v>0</v>
      </c>
      <c r="D16" s="7">
        <f t="shared" si="6"/>
        <v>10191088</v>
      </c>
      <c r="E16" s="7">
        <f t="shared" si="6"/>
        <v>0</v>
      </c>
      <c r="F16" s="7">
        <f t="shared" si="6"/>
        <v>0</v>
      </c>
      <c r="G16" s="7">
        <f t="shared" si="6"/>
        <v>10191088</v>
      </c>
      <c r="H16" s="7">
        <f t="shared" si="6"/>
        <v>0</v>
      </c>
      <c r="I16" s="7">
        <f t="shared" si="6"/>
        <v>10191088</v>
      </c>
      <c r="J16" s="7">
        <f t="shared" si="6"/>
        <v>0</v>
      </c>
      <c r="K16" s="7">
        <f t="shared" si="6"/>
        <v>0</v>
      </c>
      <c r="L16" s="7">
        <f t="shared" si="6"/>
        <v>10191088</v>
      </c>
      <c r="M16" s="7">
        <f t="shared" si="6"/>
        <v>0</v>
      </c>
      <c r="N16" s="7">
        <f t="shared" si="6"/>
        <v>10191088</v>
      </c>
      <c r="O16" s="7">
        <f>SUM(O17:O18)</f>
        <v>-9724075</v>
      </c>
      <c r="P16" s="7">
        <f t="shared" ref="P16:S16" si="7">SUM(P17:P18)</f>
        <v>0</v>
      </c>
      <c r="Q16" s="7">
        <f t="shared" si="7"/>
        <v>467013</v>
      </c>
      <c r="R16" s="7">
        <f t="shared" si="7"/>
        <v>0</v>
      </c>
      <c r="S16" s="7">
        <f t="shared" si="7"/>
        <v>467013</v>
      </c>
      <c r="T16" s="15"/>
      <c r="U16" s="7"/>
      <c r="V16" s="13"/>
      <c r="W16" s="7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2">
      <c r="A17" s="3" t="s">
        <v>23</v>
      </c>
      <c r="B17" s="12">
        <v>10191088</v>
      </c>
      <c r="C17" s="19"/>
      <c r="D17" s="4">
        <f>SUM(B17:C17)</f>
        <v>10191088</v>
      </c>
      <c r="E17" s="4"/>
      <c r="F17" s="4"/>
      <c r="G17" s="35">
        <f>+B17+E17</f>
        <v>10191088</v>
      </c>
      <c r="H17" s="35">
        <f>+C17+F17</f>
        <v>0</v>
      </c>
      <c r="I17" s="35">
        <f>+G17+H17</f>
        <v>10191088</v>
      </c>
      <c r="J17" s="37"/>
      <c r="K17" s="37"/>
      <c r="L17" s="37">
        <f>+G17+J17</f>
        <v>10191088</v>
      </c>
      <c r="M17" s="37">
        <f>+H17+K17</f>
        <v>0</v>
      </c>
      <c r="N17" s="37">
        <f>+L17+M17</f>
        <v>10191088</v>
      </c>
      <c r="O17" s="37">
        <v>-9724425</v>
      </c>
      <c r="P17" s="37"/>
      <c r="Q17" s="37">
        <f>+L17+O17</f>
        <v>466663</v>
      </c>
      <c r="R17" s="37">
        <f>+M17+P17</f>
        <v>0</v>
      </c>
      <c r="S17" s="37">
        <f>+Q17+R17</f>
        <v>466663</v>
      </c>
      <c r="T17" s="15" t="s">
        <v>16</v>
      </c>
      <c r="U17" s="7">
        <f>SUM(U18:U20)</f>
        <v>16075</v>
      </c>
      <c r="V17" s="13">
        <f>SUM(V18:V20)</f>
        <v>150433</v>
      </c>
      <c r="W17" s="7">
        <f>SUM(W18:W20)</f>
        <v>166508</v>
      </c>
      <c r="X17" s="7">
        <f t="shared" ref="X17:AD17" si="8">SUM(X18:X20)</f>
        <v>26730</v>
      </c>
      <c r="Y17" s="7">
        <f t="shared" si="8"/>
        <v>-93933</v>
      </c>
      <c r="Z17" s="7">
        <f t="shared" si="8"/>
        <v>42805</v>
      </c>
      <c r="AA17" s="7">
        <f t="shared" si="8"/>
        <v>56500</v>
      </c>
      <c r="AB17" s="7">
        <f t="shared" si="8"/>
        <v>99305</v>
      </c>
      <c r="AC17" s="7">
        <f t="shared" si="8"/>
        <v>1589975</v>
      </c>
      <c r="AD17" s="7">
        <f t="shared" si="8"/>
        <v>41943</v>
      </c>
      <c r="AE17" s="7">
        <f t="shared" ref="AE17:AI17" si="9">SUM(AE18:AE20)</f>
        <v>1632780</v>
      </c>
      <c r="AF17" s="7">
        <f t="shared" si="9"/>
        <v>98443</v>
      </c>
      <c r="AG17" s="7">
        <f t="shared" si="9"/>
        <v>1731223</v>
      </c>
      <c r="AH17" s="7">
        <f t="shared" si="9"/>
        <v>3292</v>
      </c>
      <c r="AI17" s="7">
        <f t="shared" si="9"/>
        <v>-42339</v>
      </c>
      <c r="AJ17" s="7">
        <f t="shared" ref="AJ17:AL17" si="10">SUM(AJ18:AJ20)</f>
        <v>1636072</v>
      </c>
      <c r="AK17" s="7">
        <f t="shared" si="10"/>
        <v>56104</v>
      </c>
      <c r="AL17" s="7">
        <f t="shared" si="10"/>
        <v>1692176</v>
      </c>
    </row>
    <row r="18" spans="1:38" x14ac:dyDescent="0.2">
      <c r="A18" s="2" t="s">
        <v>41</v>
      </c>
      <c r="B18" s="4"/>
      <c r="C18" s="19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v>350</v>
      </c>
      <c r="P18" s="4"/>
      <c r="Q18" s="37">
        <f>+L18+O18</f>
        <v>350</v>
      </c>
      <c r="R18" s="37">
        <f>+M18+P18</f>
        <v>0</v>
      </c>
      <c r="S18" s="37">
        <f>+Q18+R18</f>
        <v>350</v>
      </c>
      <c r="T18" t="s">
        <v>18</v>
      </c>
      <c r="U18" s="12"/>
      <c r="V18" s="20"/>
      <c r="W18" s="4">
        <f>SUM(U18:V18)</f>
        <v>0</v>
      </c>
      <c r="X18" s="4">
        <v>7851</v>
      </c>
      <c r="Y18" s="4"/>
      <c r="Z18" s="4">
        <f t="shared" ref="Z18:AA20" si="11">+U18+X18</f>
        <v>7851</v>
      </c>
      <c r="AA18" s="2">
        <f t="shared" si="11"/>
        <v>0</v>
      </c>
      <c r="AB18" s="4">
        <f>+Z18+AA18</f>
        <v>7851</v>
      </c>
      <c r="AC18" s="4">
        <v>1589975</v>
      </c>
      <c r="AD18" s="4"/>
      <c r="AE18" s="4">
        <f>+Z18+AC18</f>
        <v>1597826</v>
      </c>
      <c r="AF18" s="2">
        <f>+AA18+AD18</f>
        <v>0</v>
      </c>
      <c r="AG18" s="4">
        <f>+AE18+AF18</f>
        <v>1597826</v>
      </c>
      <c r="AH18" s="4"/>
      <c r="AI18" s="4"/>
      <c r="AJ18" s="4">
        <f>+AE18+AH18</f>
        <v>1597826</v>
      </c>
      <c r="AK18" s="2">
        <f>+AF18+AI18</f>
        <v>0</v>
      </c>
      <c r="AL18" s="4">
        <f>+AJ18+AK18</f>
        <v>1597826</v>
      </c>
    </row>
    <row r="19" spans="1:38" x14ac:dyDescent="0.2">
      <c r="A19" s="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t="s">
        <v>19</v>
      </c>
      <c r="U19" s="12">
        <v>16075</v>
      </c>
      <c r="V19" s="19">
        <v>100433</v>
      </c>
      <c r="W19" s="4">
        <f>SUM(U19:V19)</f>
        <v>116508</v>
      </c>
      <c r="X19" s="4">
        <v>18879</v>
      </c>
      <c r="Y19" s="4">
        <v>-93933</v>
      </c>
      <c r="Z19" s="4">
        <f t="shared" si="11"/>
        <v>34954</v>
      </c>
      <c r="AA19" s="4">
        <f t="shared" si="11"/>
        <v>6500</v>
      </c>
      <c r="AB19" s="4">
        <f>+Z19+AA19</f>
        <v>41454</v>
      </c>
      <c r="AC19" s="4"/>
      <c r="AD19" s="4">
        <v>41943</v>
      </c>
      <c r="AE19" s="4">
        <f t="shared" ref="AE19:AE20" si="12">+Z19+AC19</f>
        <v>34954</v>
      </c>
      <c r="AF19" s="4">
        <f t="shared" ref="AF19:AF20" si="13">+AA19+AD19</f>
        <v>48443</v>
      </c>
      <c r="AG19" s="4">
        <f t="shared" ref="AG19:AG20" si="14">+AE19+AF19</f>
        <v>83397</v>
      </c>
      <c r="AH19" s="4">
        <v>3292</v>
      </c>
      <c r="AI19" s="4">
        <v>3161</v>
      </c>
      <c r="AJ19" s="4">
        <f t="shared" ref="AJ19:AJ20" si="15">+AE19+AH19</f>
        <v>38246</v>
      </c>
      <c r="AK19" s="4">
        <f t="shared" ref="AK19:AK20" si="16">+AF19+AI19</f>
        <v>51604</v>
      </c>
      <c r="AL19" s="4">
        <f t="shared" ref="AL19:AL20" si="17">+AJ19+AK19</f>
        <v>89850</v>
      </c>
    </row>
    <row r="20" spans="1:38" ht="12.75" customHeight="1" x14ac:dyDescent="0.2">
      <c r="A20" s="1" t="s">
        <v>24</v>
      </c>
      <c r="B20" s="7">
        <f t="shared" ref="B20:R20" si="18">SUM(B21:B22)</f>
        <v>0</v>
      </c>
      <c r="C20" s="7">
        <f t="shared" si="18"/>
        <v>0</v>
      </c>
      <c r="D20" s="7">
        <f t="shared" si="18"/>
        <v>0</v>
      </c>
      <c r="E20" s="7">
        <f t="shared" si="18"/>
        <v>0</v>
      </c>
      <c r="F20" s="7">
        <f t="shared" si="18"/>
        <v>0</v>
      </c>
      <c r="G20" s="7">
        <f t="shared" si="18"/>
        <v>0</v>
      </c>
      <c r="H20" s="7">
        <f t="shared" si="18"/>
        <v>0</v>
      </c>
      <c r="I20" s="7">
        <f t="shared" si="18"/>
        <v>0</v>
      </c>
      <c r="J20" s="7">
        <f t="shared" si="18"/>
        <v>0</v>
      </c>
      <c r="K20" s="7">
        <f t="shared" si="18"/>
        <v>0</v>
      </c>
      <c r="L20" s="7">
        <f t="shared" si="18"/>
        <v>0</v>
      </c>
      <c r="M20" s="7">
        <f t="shared" si="18"/>
        <v>0</v>
      </c>
      <c r="N20" s="7">
        <f t="shared" si="18"/>
        <v>0</v>
      </c>
      <c r="O20" s="7">
        <f t="shared" si="18"/>
        <v>809</v>
      </c>
      <c r="P20" s="7">
        <f t="shared" si="18"/>
        <v>0</v>
      </c>
      <c r="Q20" s="7">
        <f t="shared" si="18"/>
        <v>809</v>
      </c>
      <c r="R20" s="7">
        <f t="shared" si="18"/>
        <v>0</v>
      </c>
      <c r="S20" s="7">
        <f>SUM(S21:S22)</f>
        <v>809</v>
      </c>
      <c r="T20" t="s">
        <v>35</v>
      </c>
      <c r="U20" s="4"/>
      <c r="V20" s="4">
        <v>50000</v>
      </c>
      <c r="W20" s="4">
        <f>SUM(U20:V20)</f>
        <v>50000</v>
      </c>
      <c r="X20" s="2"/>
      <c r="Y20" s="2"/>
      <c r="Z20" s="4">
        <f t="shared" si="11"/>
        <v>0</v>
      </c>
      <c r="AA20" s="4">
        <f t="shared" si="11"/>
        <v>50000</v>
      </c>
      <c r="AB20" s="4">
        <f>+Z20+AA20</f>
        <v>50000</v>
      </c>
      <c r="AC20" s="2"/>
      <c r="AD20" s="2"/>
      <c r="AE20" s="4">
        <f t="shared" si="12"/>
        <v>0</v>
      </c>
      <c r="AF20" s="4">
        <f t="shared" si="13"/>
        <v>50000</v>
      </c>
      <c r="AG20" s="4">
        <f t="shared" si="14"/>
        <v>50000</v>
      </c>
      <c r="AH20" s="2"/>
      <c r="AI20" s="2">
        <v>-45500</v>
      </c>
      <c r="AJ20" s="4">
        <f t="shared" si="15"/>
        <v>0</v>
      </c>
      <c r="AK20" s="4">
        <f t="shared" si="16"/>
        <v>4500</v>
      </c>
      <c r="AL20" s="4">
        <f t="shared" si="17"/>
        <v>4500</v>
      </c>
    </row>
    <row r="21" spans="1:38" x14ac:dyDescent="0.2">
      <c r="A21" s="2" t="s">
        <v>25</v>
      </c>
      <c r="B21" s="12"/>
      <c r="C21" s="20"/>
      <c r="D21" s="12">
        <f>SUM(B21:C21)</f>
        <v>0</v>
      </c>
      <c r="E21" s="12"/>
      <c r="F21" s="12"/>
      <c r="G21" s="35">
        <f>+B21+E21</f>
        <v>0</v>
      </c>
      <c r="H21" s="35">
        <f>+C21+F21</f>
        <v>0</v>
      </c>
      <c r="I21" s="35">
        <f>+G21+H21</f>
        <v>0</v>
      </c>
      <c r="J21" s="37"/>
      <c r="K21" s="37"/>
      <c r="L21" s="37">
        <f>+G21+J21</f>
        <v>0</v>
      </c>
      <c r="M21" s="37">
        <f>+H21+K21</f>
        <v>0</v>
      </c>
      <c r="N21" s="37">
        <f>+L21+M21</f>
        <v>0</v>
      </c>
      <c r="O21" s="37">
        <v>807</v>
      </c>
      <c r="P21" s="37"/>
      <c r="Q21" s="37">
        <f>+L21+O21</f>
        <v>807</v>
      </c>
      <c r="R21" s="37">
        <f>+M21+P21</f>
        <v>0</v>
      </c>
      <c r="S21" s="37">
        <f>+Q21+R21</f>
        <v>807</v>
      </c>
      <c r="T21" s="15"/>
      <c r="U21" s="7"/>
      <c r="V21" s="13"/>
      <c r="W21" s="7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x14ac:dyDescent="0.2">
      <c r="A22" s="2" t="s">
        <v>42</v>
      </c>
      <c r="B22" s="4"/>
      <c r="C22" s="19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4"/>
      <c r="Q22" s="37">
        <f>+L22+O22</f>
        <v>2</v>
      </c>
      <c r="R22" s="37">
        <f>+M22+P22</f>
        <v>0</v>
      </c>
      <c r="S22" s="37">
        <f>+Q22+R22</f>
        <v>2</v>
      </c>
      <c r="T22" s="24"/>
      <c r="U22" s="4"/>
      <c r="W22" s="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x14ac:dyDescent="0.2">
      <c r="A23" s="2"/>
      <c r="B23" s="4"/>
      <c r="C23" s="1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5" t="s">
        <v>7</v>
      </c>
      <c r="U23" s="7">
        <f>SUM(U24)</f>
        <v>40000</v>
      </c>
      <c r="V23" s="13">
        <f>SUM(V24)</f>
        <v>0</v>
      </c>
      <c r="W23" s="7">
        <f>SUM(W24)</f>
        <v>40000</v>
      </c>
      <c r="X23" s="7">
        <f t="shared" ref="X23:AL23" si="19">SUM(X24)</f>
        <v>-1208</v>
      </c>
      <c r="Y23" s="7">
        <f t="shared" si="19"/>
        <v>0</v>
      </c>
      <c r="Z23" s="7">
        <f t="shared" si="19"/>
        <v>38792</v>
      </c>
      <c r="AA23" s="7">
        <f t="shared" si="19"/>
        <v>0</v>
      </c>
      <c r="AB23" s="7">
        <f t="shared" si="19"/>
        <v>38792</v>
      </c>
      <c r="AC23" s="7">
        <f t="shared" si="19"/>
        <v>0</v>
      </c>
      <c r="AD23" s="7">
        <f t="shared" si="19"/>
        <v>0</v>
      </c>
      <c r="AE23" s="7">
        <f t="shared" si="19"/>
        <v>38792</v>
      </c>
      <c r="AF23" s="7">
        <f t="shared" si="19"/>
        <v>0</v>
      </c>
      <c r="AG23" s="7">
        <f t="shared" si="19"/>
        <v>38792</v>
      </c>
      <c r="AH23" s="7">
        <f t="shared" si="19"/>
        <v>0</v>
      </c>
      <c r="AI23" s="7">
        <f t="shared" si="19"/>
        <v>0</v>
      </c>
      <c r="AJ23" s="7">
        <f t="shared" si="19"/>
        <v>38792</v>
      </c>
      <c r="AK23" s="7">
        <f t="shared" si="19"/>
        <v>0</v>
      </c>
      <c r="AL23" s="7">
        <f t="shared" si="19"/>
        <v>38792</v>
      </c>
    </row>
    <row r="24" spans="1:38" x14ac:dyDescent="0.2">
      <c r="A24" s="2"/>
      <c r="B24" s="4"/>
      <c r="C24" s="1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24" t="s">
        <v>4</v>
      </c>
      <c r="U24" s="4">
        <v>40000</v>
      </c>
      <c r="W24" s="4">
        <f>SUM(U24:V24)</f>
        <v>40000</v>
      </c>
      <c r="X24" s="4">
        <v>-1208</v>
      </c>
      <c r="Y24" s="2"/>
      <c r="Z24" s="4">
        <f>+U24+X24</f>
        <v>38792</v>
      </c>
      <c r="AA24" s="2">
        <f>+V24+Y24</f>
        <v>0</v>
      </c>
      <c r="AB24" s="4">
        <f>+Z24+AA24</f>
        <v>38792</v>
      </c>
      <c r="AC24" s="4"/>
      <c r="AD24" s="2"/>
      <c r="AE24" s="4">
        <f t="shared" ref="AE24" si="20">+Z24+AC24</f>
        <v>38792</v>
      </c>
      <c r="AF24" s="4">
        <f t="shared" ref="AF24" si="21">+AA24+AD24</f>
        <v>0</v>
      </c>
      <c r="AG24" s="4">
        <f t="shared" ref="AG24" si="22">+AE24+AF24</f>
        <v>38792</v>
      </c>
      <c r="AH24" s="4"/>
      <c r="AI24" s="2"/>
      <c r="AJ24" s="4">
        <f t="shared" ref="AJ24" si="23">+AE24+AH24</f>
        <v>38792</v>
      </c>
      <c r="AK24" s="4">
        <f t="shared" ref="AK24" si="24">+AF24+AI24</f>
        <v>0</v>
      </c>
      <c r="AL24" s="4">
        <f t="shared" ref="AL24" si="25">+AJ24+AK24</f>
        <v>38792</v>
      </c>
    </row>
    <row r="25" spans="1:38" ht="12" customHeight="1" x14ac:dyDescent="0.2">
      <c r="A25" s="2"/>
      <c r="B25" s="4"/>
      <c r="C25" s="1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U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x14ac:dyDescent="0.2">
      <c r="A26" s="21"/>
      <c r="B26" s="25"/>
      <c r="C26" s="28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7"/>
      <c r="U26" s="22"/>
      <c r="V26" s="23"/>
      <c r="W26" s="21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x14ac:dyDescent="0.2">
      <c r="A27" s="56" t="s">
        <v>11</v>
      </c>
      <c r="B27" s="47">
        <f t="shared" ref="B27:R27" si="26">SUM(B7,B11,B16,B20)</f>
        <v>13155913</v>
      </c>
      <c r="C27" s="47">
        <f t="shared" si="26"/>
        <v>0</v>
      </c>
      <c r="D27" s="47">
        <f t="shared" si="26"/>
        <v>13155913</v>
      </c>
      <c r="E27" s="47">
        <f t="shared" si="26"/>
        <v>0</v>
      </c>
      <c r="F27" s="47">
        <f t="shared" si="26"/>
        <v>0</v>
      </c>
      <c r="G27" s="47">
        <f t="shared" si="26"/>
        <v>13155913</v>
      </c>
      <c r="H27" s="47">
        <f t="shared" si="26"/>
        <v>0</v>
      </c>
      <c r="I27" s="47">
        <f t="shared" si="26"/>
        <v>13155913</v>
      </c>
      <c r="J27" s="47">
        <f t="shared" si="26"/>
        <v>2845</v>
      </c>
      <c r="K27" s="47">
        <f t="shared" si="26"/>
        <v>0</v>
      </c>
      <c r="L27" s="47">
        <f t="shared" si="26"/>
        <v>13158758</v>
      </c>
      <c r="M27" s="47">
        <f t="shared" si="26"/>
        <v>0</v>
      </c>
      <c r="N27" s="47">
        <f t="shared" si="26"/>
        <v>13158758</v>
      </c>
      <c r="O27" s="47">
        <f t="shared" si="26"/>
        <v>-12003380</v>
      </c>
      <c r="P27" s="47">
        <f t="shared" si="26"/>
        <v>0</v>
      </c>
      <c r="Q27" s="47">
        <f t="shared" si="26"/>
        <v>1155378</v>
      </c>
      <c r="R27" s="47">
        <f t="shared" si="26"/>
        <v>0</v>
      </c>
      <c r="S27" s="47">
        <f>SUM(S7,S11,S16,S20)</f>
        <v>1155378</v>
      </c>
      <c r="T27" s="54" t="s">
        <v>28</v>
      </c>
      <c r="U27" s="38">
        <f>SUM(U7,U11,U15,U17,U23)</f>
        <v>9027674</v>
      </c>
      <c r="V27" s="38">
        <f>SUM(V7,V11,V15,V17,V23)</f>
        <v>628349</v>
      </c>
      <c r="W27" s="38">
        <f>SUM(W7,W11,W15,W17,W23)</f>
        <v>9656023</v>
      </c>
      <c r="X27" s="38">
        <f t="shared" ref="X27:AB27" si="27">SUM(X7,X11,X15,X17,X23)</f>
        <v>72916</v>
      </c>
      <c r="Y27" s="38">
        <f t="shared" si="27"/>
        <v>-91659</v>
      </c>
      <c r="Z27" s="38">
        <f t="shared" si="27"/>
        <v>9100590</v>
      </c>
      <c r="AA27" s="38">
        <f t="shared" si="27"/>
        <v>536690</v>
      </c>
      <c r="AB27" s="38">
        <f t="shared" si="27"/>
        <v>9637280</v>
      </c>
      <c r="AC27" s="38">
        <f t="shared" ref="AC27:AG27" si="28">SUM(AC7,AC11,AC15,AC17,AC23)</f>
        <v>1664414</v>
      </c>
      <c r="AD27" s="38">
        <f t="shared" si="28"/>
        <v>43243</v>
      </c>
      <c r="AE27" s="38">
        <f t="shared" si="28"/>
        <v>10765004</v>
      </c>
      <c r="AF27" s="38">
        <f t="shared" si="28"/>
        <v>579933</v>
      </c>
      <c r="AG27" s="38">
        <f t="shared" si="28"/>
        <v>11344937</v>
      </c>
      <c r="AH27" s="38">
        <f t="shared" ref="AH27:AL27" si="29">SUM(AH7,AH11,AH15,AH17,AH23)</f>
        <v>-4346237</v>
      </c>
      <c r="AI27" s="38">
        <f t="shared" si="29"/>
        <v>-42992</v>
      </c>
      <c r="AJ27" s="38">
        <f t="shared" si="29"/>
        <v>6418767</v>
      </c>
      <c r="AK27" s="38">
        <f t="shared" si="29"/>
        <v>536941</v>
      </c>
      <c r="AL27" s="38">
        <f t="shared" si="29"/>
        <v>6955708</v>
      </c>
    </row>
    <row r="28" spans="1:38" x14ac:dyDescent="0.2">
      <c r="A28" s="5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55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spans="1:38" x14ac:dyDescent="0.2">
      <c r="A29" s="14" t="s">
        <v>12</v>
      </c>
      <c r="B29" s="5">
        <f>SUM(B30:B31)</f>
        <v>0</v>
      </c>
      <c r="C29" s="5">
        <f>SUM(C30:C31)</f>
        <v>0</v>
      </c>
      <c r="D29" s="5">
        <f>SUM(D30:D31)</f>
        <v>0</v>
      </c>
      <c r="E29" s="5">
        <f t="shared" ref="E29:N29" si="30">SUM(E30:E31)</f>
        <v>17672</v>
      </c>
      <c r="F29" s="5">
        <f t="shared" si="30"/>
        <v>0</v>
      </c>
      <c r="G29" s="5">
        <f t="shared" si="30"/>
        <v>17672</v>
      </c>
      <c r="H29" s="5">
        <f t="shared" si="30"/>
        <v>0</v>
      </c>
      <c r="I29" s="5">
        <f t="shared" si="30"/>
        <v>17672</v>
      </c>
      <c r="J29" s="5">
        <f t="shared" si="30"/>
        <v>0</v>
      </c>
      <c r="K29" s="5">
        <f t="shared" si="30"/>
        <v>0</v>
      </c>
      <c r="L29" s="5">
        <f t="shared" si="30"/>
        <v>17672</v>
      </c>
      <c r="M29" s="5">
        <f t="shared" si="30"/>
        <v>0</v>
      </c>
      <c r="N29" s="5">
        <f t="shared" si="30"/>
        <v>17672</v>
      </c>
      <c r="O29" s="5">
        <f t="shared" ref="O29:S29" si="31">SUM(O30:O31)</f>
        <v>490</v>
      </c>
      <c r="P29" s="5">
        <f t="shared" si="31"/>
        <v>0</v>
      </c>
      <c r="Q29" s="5">
        <f t="shared" si="31"/>
        <v>18162</v>
      </c>
      <c r="R29" s="5">
        <f t="shared" si="31"/>
        <v>0</v>
      </c>
      <c r="S29" s="5">
        <f t="shared" si="31"/>
        <v>18162</v>
      </c>
      <c r="T29" s="14" t="s">
        <v>27</v>
      </c>
      <c r="U29" s="6">
        <f>SUM(U30:U31)</f>
        <v>319034</v>
      </c>
      <c r="V29" s="6">
        <f>SUM(V30:V31)</f>
        <v>0</v>
      </c>
      <c r="W29" s="6">
        <f>SUM(W30:W31)</f>
        <v>319034</v>
      </c>
      <c r="X29" s="6">
        <f t="shared" ref="X29:AG29" si="32">SUM(X30:X31)</f>
        <v>0</v>
      </c>
      <c r="Y29" s="6">
        <f t="shared" si="32"/>
        <v>0</v>
      </c>
      <c r="Z29" s="6">
        <f t="shared" si="32"/>
        <v>319034</v>
      </c>
      <c r="AA29" s="6">
        <f t="shared" si="32"/>
        <v>0</v>
      </c>
      <c r="AB29" s="6">
        <f t="shared" si="32"/>
        <v>319034</v>
      </c>
      <c r="AC29" s="6">
        <f t="shared" si="32"/>
        <v>0</v>
      </c>
      <c r="AD29" s="6">
        <f t="shared" si="32"/>
        <v>0</v>
      </c>
      <c r="AE29" s="6">
        <f t="shared" si="32"/>
        <v>319034</v>
      </c>
      <c r="AF29" s="6">
        <f t="shared" si="32"/>
        <v>0</v>
      </c>
      <c r="AG29" s="6">
        <f t="shared" si="32"/>
        <v>319034</v>
      </c>
      <c r="AH29" s="6">
        <f t="shared" ref="AH29:AL29" si="33">SUM(AH30:AH31)</f>
        <v>0</v>
      </c>
      <c r="AI29" s="6">
        <f t="shared" si="33"/>
        <v>0</v>
      </c>
      <c r="AJ29" s="6">
        <f t="shared" si="33"/>
        <v>319034</v>
      </c>
      <c r="AK29" s="6">
        <f t="shared" si="33"/>
        <v>0</v>
      </c>
      <c r="AL29" s="6">
        <f t="shared" si="33"/>
        <v>319034</v>
      </c>
    </row>
    <row r="30" spans="1:38" x14ac:dyDescent="0.2">
      <c r="A30" s="32" t="s">
        <v>31</v>
      </c>
      <c r="B30" s="8"/>
      <c r="C30" s="8"/>
      <c r="D30" s="8">
        <f>SUM(B30:C30)</f>
        <v>0</v>
      </c>
      <c r="E30" s="8"/>
      <c r="F30" s="8"/>
      <c r="G30" s="35">
        <f>+B30+E30</f>
        <v>0</v>
      </c>
      <c r="H30" s="35">
        <f>+C30+F30</f>
        <v>0</v>
      </c>
      <c r="I30" s="35">
        <f>+G30+H30</f>
        <v>0</v>
      </c>
      <c r="J30" s="35"/>
      <c r="K30" s="35"/>
      <c r="L30" s="37">
        <f>+G30+J30</f>
        <v>0</v>
      </c>
      <c r="M30" s="37">
        <f>+H30+K30</f>
        <v>0</v>
      </c>
      <c r="N30" s="37">
        <f>+L30+M30</f>
        <v>0</v>
      </c>
      <c r="O30" s="35">
        <v>490</v>
      </c>
      <c r="P30" s="35"/>
      <c r="Q30" s="37">
        <f>+L30+O30</f>
        <v>490</v>
      </c>
      <c r="R30" s="37">
        <f>+M30+P30</f>
        <v>0</v>
      </c>
      <c r="S30" s="37">
        <f>+Q30+R30</f>
        <v>490</v>
      </c>
      <c r="T30" s="32" t="s">
        <v>32</v>
      </c>
      <c r="U30" s="33">
        <v>319034</v>
      </c>
      <c r="V30" s="3"/>
      <c r="W30" s="12">
        <f>SUM(U30:V30)</f>
        <v>319034</v>
      </c>
      <c r="X30" s="2"/>
      <c r="Y30" s="2"/>
      <c r="Z30" s="4">
        <f>+U30+X30</f>
        <v>319034</v>
      </c>
      <c r="AA30" s="2">
        <f>+V30+Y30</f>
        <v>0</v>
      </c>
      <c r="AB30" s="4">
        <f>+Z30+AA30</f>
        <v>319034</v>
      </c>
      <c r="AC30" s="2"/>
      <c r="AD30" s="2"/>
      <c r="AE30" s="4">
        <f t="shared" ref="AE30" si="34">+Z30+AC30</f>
        <v>319034</v>
      </c>
      <c r="AF30" s="4">
        <f t="shared" ref="AF30" si="35">+AA30+AD30</f>
        <v>0</v>
      </c>
      <c r="AG30" s="4">
        <f t="shared" ref="AG30" si="36">+AE30+AF30</f>
        <v>319034</v>
      </c>
      <c r="AH30" s="2"/>
      <c r="AI30" s="2"/>
      <c r="AJ30" s="4">
        <f t="shared" ref="AJ30" si="37">+AE30+AH30</f>
        <v>319034</v>
      </c>
      <c r="AK30" s="4">
        <f t="shared" ref="AK30" si="38">+AF30+AI30</f>
        <v>0</v>
      </c>
      <c r="AL30" s="4">
        <f t="shared" ref="AL30" si="39">+AJ30+AK30</f>
        <v>319034</v>
      </c>
    </row>
    <row r="31" spans="1:38" x14ac:dyDescent="0.2">
      <c r="A31" s="29" t="s">
        <v>30</v>
      </c>
      <c r="B31" s="34"/>
      <c r="C31" s="31"/>
      <c r="D31" s="8">
        <f>SUM(B31:C31)</f>
        <v>0</v>
      </c>
      <c r="E31" s="8">
        <v>17672</v>
      </c>
      <c r="F31" s="8"/>
      <c r="G31" s="35">
        <f>+B31+E31</f>
        <v>17672</v>
      </c>
      <c r="H31" s="35">
        <f>+C31+F31</f>
        <v>0</v>
      </c>
      <c r="I31" s="35">
        <f>+G31+H31</f>
        <v>17672</v>
      </c>
      <c r="J31" s="35"/>
      <c r="K31" s="35"/>
      <c r="L31" s="37">
        <f>+G31+J31</f>
        <v>17672</v>
      </c>
      <c r="M31" s="37">
        <f>+H31+K31</f>
        <v>0</v>
      </c>
      <c r="N31" s="37">
        <f>+L31+M31</f>
        <v>17672</v>
      </c>
      <c r="O31" s="35"/>
      <c r="P31" s="35"/>
      <c r="Q31" s="37">
        <f>+L31+O31</f>
        <v>17672</v>
      </c>
      <c r="R31" s="37">
        <f>+M31+P31</f>
        <v>0</v>
      </c>
      <c r="S31" s="37">
        <f>+Q31+R31</f>
        <v>17672</v>
      </c>
      <c r="T31" s="30"/>
      <c r="U31" s="6"/>
      <c r="V31" s="6"/>
      <c r="W31" s="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x14ac:dyDescent="0.2">
      <c r="A32" s="54" t="s">
        <v>13</v>
      </c>
      <c r="B32" s="38">
        <f>SUM(B27,B29)</f>
        <v>13155913</v>
      </c>
      <c r="C32" s="38">
        <f>SUM(C27,C29)</f>
        <v>0</v>
      </c>
      <c r="D32" s="38">
        <f>SUM(D27,D29)</f>
        <v>13155913</v>
      </c>
      <c r="E32" s="38">
        <f t="shared" ref="E32:I32" si="40">SUM(E27,E29)</f>
        <v>17672</v>
      </c>
      <c r="F32" s="38">
        <f t="shared" si="40"/>
        <v>0</v>
      </c>
      <c r="G32" s="38">
        <f>SUM(G27,G29)</f>
        <v>13173585</v>
      </c>
      <c r="H32" s="38">
        <f t="shared" si="40"/>
        <v>0</v>
      </c>
      <c r="I32" s="38">
        <f t="shared" si="40"/>
        <v>13173585</v>
      </c>
      <c r="J32" s="38">
        <f t="shared" ref="J32:N32" si="41">SUM(J27,J29)</f>
        <v>2845</v>
      </c>
      <c r="K32" s="38">
        <f t="shared" si="41"/>
        <v>0</v>
      </c>
      <c r="L32" s="38">
        <f t="shared" si="41"/>
        <v>13176430</v>
      </c>
      <c r="M32" s="38">
        <f t="shared" si="41"/>
        <v>0</v>
      </c>
      <c r="N32" s="38">
        <f t="shared" si="41"/>
        <v>13176430</v>
      </c>
      <c r="O32" s="38">
        <f t="shared" ref="O32:R32" si="42">SUM(O27,O29)</f>
        <v>-12002890</v>
      </c>
      <c r="P32" s="38">
        <f t="shared" si="42"/>
        <v>0</v>
      </c>
      <c r="Q32" s="38">
        <f t="shared" si="42"/>
        <v>1173540</v>
      </c>
      <c r="R32" s="38">
        <f t="shared" si="42"/>
        <v>0</v>
      </c>
      <c r="S32" s="38">
        <f>SUM(S27,S29)</f>
        <v>1173540</v>
      </c>
      <c r="T32" s="54" t="s">
        <v>14</v>
      </c>
      <c r="U32" s="38">
        <f>SUM(U27,U29)</f>
        <v>9346708</v>
      </c>
      <c r="V32" s="38">
        <f>SUM(V27,V29)</f>
        <v>628349</v>
      </c>
      <c r="W32" s="38">
        <f>SUM(W27,W29)</f>
        <v>9975057</v>
      </c>
      <c r="X32" s="38">
        <f t="shared" ref="X32:AB32" si="43">SUM(X27,X29)</f>
        <v>72916</v>
      </c>
      <c r="Y32" s="38">
        <f t="shared" si="43"/>
        <v>-91659</v>
      </c>
      <c r="Z32" s="38">
        <f t="shared" si="43"/>
        <v>9419624</v>
      </c>
      <c r="AA32" s="38">
        <f t="shared" si="43"/>
        <v>536690</v>
      </c>
      <c r="AB32" s="38">
        <f t="shared" si="43"/>
        <v>9956314</v>
      </c>
      <c r="AC32" s="38">
        <f t="shared" ref="AC32:AG32" si="44">SUM(AC27,AC29)</f>
        <v>1664414</v>
      </c>
      <c r="AD32" s="38">
        <f t="shared" si="44"/>
        <v>43243</v>
      </c>
      <c r="AE32" s="38">
        <f t="shared" si="44"/>
        <v>11084038</v>
      </c>
      <c r="AF32" s="38">
        <f t="shared" si="44"/>
        <v>579933</v>
      </c>
      <c r="AG32" s="38">
        <f t="shared" si="44"/>
        <v>11663971</v>
      </c>
      <c r="AH32" s="38">
        <f t="shared" ref="AH32:AL32" si="45">SUM(AH27,AH29)</f>
        <v>-4346237</v>
      </c>
      <c r="AI32" s="38">
        <f t="shared" si="45"/>
        <v>-42992</v>
      </c>
      <c r="AJ32" s="38">
        <f t="shared" si="45"/>
        <v>6737801</v>
      </c>
      <c r="AK32" s="38">
        <f t="shared" si="45"/>
        <v>536941</v>
      </c>
      <c r="AL32" s="38">
        <f t="shared" si="45"/>
        <v>7274742</v>
      </c>
    </row>
    <row r="33" spans="1:38" x14ac:dyDescent="0.2">
      <c r="A33" s="55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55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</row>
    <row r="35" spans="1:38" x14ac:dyDescent="0.2">
      <c r="T35" s="53" t="s">
        <v>9</v>
      </c>
      <c r="U35" s="53"/>
      <c r="V35" s="53"/>
      <c r="W35" s="13">
        <f>D32-W32</f>
        <v>3180856</v>
      </c>
      <c r="AB35" s="13">
        <f>+I32-AB32</f>
        <v>3217271</v>
      </c>
      <c r="AG35" s="13">
        <f>+N32-AG32</f>
        <v>1512459</v>
      </c>
      <c r="AL35" s="13">
        <f>+S32-AL32</f>
        <v>-6101202</v>
      </c>
    </row>
  </sheetData>
  <mergeCells count="130">
    <mergeCell ref="B4:D4"/>
    <mergeCell ref="A27:A28"/>
    <mergeCell ref="A32:A33"/>
    <mergeCell ref="B27:B28"/>
    <mergeCell ref="B32:B33"/>
    <mergeCell ref="E4:F4"/>
    <mergeCell ref="G4:I4"/>
    <mergeCell ref="B5:B6"/>
    <mergeCell ref="C5:C6"/>
    <mergeCell ref="D5:D6"/>
    <mergeCell ref="T35:V35"/>
    <mergeCell ref="V32:V33"/>
    <mergeCell ref="V27:V28"/>
    <mergeCell ref="W27:W28"/>
    <mergeCell ref="C27:C28"/>
    <mergeCell ref="D27:D28"/>
    <mergeCell ref="C32:C33"/>
    <mergeCell ref="D32:D33"/>
    <mergeCell ref="U27:U28"/>
    <mergeCell ref="T27:T28"/>
    <mergeCell ref="E32:E33"/>
    <mergeCell ref="F32:F33"/>
    <mergeCell ref="G32:G33"/>
    <mergeCell ref="H32:H33"/>
    <mergeCell ref="I32:I33"/>
    <mergeCell ref="J27:J28"/>
    <mergeCell ref="W32:W33"/>
    <mergeCell ref="U32:U33"/>
    <mergeCell ref="T32:T33"/>
    <mergeCell ref="K27:K28"/>
    <mergeCell ref="L27:L28"/>
    <mergeCell ref="M27:M28"/>
    <mergeCell ref="N27:N28"/>
    <mergeCell ref="J32:J33"/>
    <mergeCell ref="X32:X33"/>
    <mergeCell ref="Y32:Y33"/>
    <mergeCell ref="Z32:Z33"/>
    <mergeCell ref="AA32:AA33"/>
    <mergeCell ref="AB32:AB33"/>
    <mergeCell ref="X5:X6"/>
    <mergeCell ref="Y5:Y6"/>
    <mergeCell ref="Z5:Z6"/>
    <mergeCell ref="AA5:AA6"/>
    <mergeCell ref="AB5:AB6"/>
    <mergeCell ref="A2:AB2"/>
    <mergeCell ref="E27:E28"/>
    <mergeCell ref="F27:F28"/>
    <mergeCell ref="G27:G28"/>
    <mergeCell ref="H27:H28"/>
    <mergeCell ref="I27:I28"/>
    <mergeCell ref="X27:X28"/>
    <mergeCell ref="Y27:Y28"/>
    <mergeCell ref="Z27:Z28"/>
    <mergeCell ref="AA27:AA28"/>
    <mergeCell ref="AB27:AB28"/>
    <mergeCell ref="X4:Y4"/>
    <mergeCell ref="Z4:AB4"/>
    <mergeCell ref="U5:U6"/>
    <mergeCell ref="V5:V6"/>
    <mergeCell ref="W5:W6"/>
    <mergeCell ref="E5:E6"/>
    <mergeCell ref="F5:F6"/>
    <mergeCell ref="G5:G6"/>
    <mergeCell ref="H5:H6"/>
    <mergeCell ref="I5:I6"/>
    <mergeCell ref="U4:W4"/>
    <mergeCell ref="A4:A6"/>
    <mergeCell ref="T4:T6"/>
    <mergeCell ref="AC4:AD4"/>
    <mergeCell ref="AE4:AG4"/>
    <mergeCell ref="AC5:AC6"/>
    <mergeCell ref="AD5:AD6"/>
    <mergeCell ref="AE5:AE6"/>
    <mergeCell ref="AF5:AF6"/>
    <mergeCell ref="AG5:AG6"/>
    <mergeCell ref="J4:K4"/>
    <mergeCell ref="L4:N4"/>
    <mergeCell ref="J5:J6"/>
    <mergeCell ref="K5:K6"/>
    <mergeCell ref="L5:L6"/>
    <mergeCell ref="M5:M6"/>
    <mergeCell ref="N5:N6"/>
    <mergeCell ref="P5:P6"/>
    <mergeCell ref="Q5:Q6"/>
    <mergeCell ref="R5:R6"/>
    <mergeCell ref="S5:S6"/>
    <mergeCell ref="AC32:AC33"/>
    <mergeCell ref="AD32:AD33"/>
    <mergeCell ref="AE32:AE33"/>
    <mergeCell ref="AF32:AF33"/>
    <mergeCell ref="AG32:AG33"/>
    <mergeCell ref="AC27:AC28"/>
    <mergeCell ref="AD27:AD28"/>
    <mergeCell ref="AE27:AE28"/>
    <mergeCell ref="AF27:AF28"/>
    <mergeCell ref="AG27:AG28"/>
    <mergeCell ref="K32:K33"/>
    <mergeCell ref="L32:L33"/>
    <mergeCell ref="M32:M33"/>
    <mergeCell ref="N32:N33"/>
    <mergeCell ref="AH4:AI4"/>
    <mergeCell ref="AJ4:AL4"/>
    <mergeCell ref="AH5:AH6"/>
    <mergeCell ref="AI5:AI6"/>
    <mergeCell ref="AJ5:AJ6"/>
    <mergeCell ref="AK5:AK6"/>
    <mergeCell ref="AL5:AL6"/>
    <mergeCell ref="O32:O33"/>
    <mergeCell ref="P32:P33"/>
    <mergeCell ref="Q32:Q33"/>
    <mergeCell ref="R32:R33"/>
    <mergeCell ref="S32:S33"/>
    <mergeCell ref="O27:O28"/>
    <mergeCell ref="P27:P28"/>
    <mergeCell ref="Q27:Q28"/>
    <mergeCell ref="R27:R28"/>
    <mergeCell ref="S27:S28"/>
    <mergeCell ref="O4:P4"/>
    <mergeCell ref="Q4:S4"/>
    <mergeCell ref="O5:O6"/>
    <mergeCell ref="AH32:AH33"/>
    <mergeCell ref="AI32:AI33"/>
    <mergeCell ref="AJ32:AJ33"/>
    <mergeCell ref="AK32:AK33"/>
    <mergeCell ref="AL32:AL33"/>
    <mergeCell ref="AH27:AH28"/>
    <mergeCell ref="AI27:AI28"/>
    <mergeCell ref="AJ27:AJ28"/>
    <mergeCell ref="AK27:AK28"/>
    <mergeCell ref="AL27:AL28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6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28CA-A946-443C-8CE4-B9706D1565D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DA63-5797-4D4B-BCCE-BDAF9AABFFF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2025-04-29T06:56:06Z</cp:lastPrinted>
  <dcterms:created xsi:type="dcterms:W3CDTF">1997-01-17T14:02:09Z</dcterms:created>
  <dcterms:modified xsi:type="dcterms:W3CDTF">2025-05-20T11:19:25Z</dcterms:modified>
</cp:coreProperties>
</file>