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C4372845-5815-4048-BFAB-B6DDA1068F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Munka1!$A$1:$S$47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U11" i="1"/>
  <c r="L44" i="1" l="1"/>
  <c r="Q44" i="1" s="1"/>
  <c r="H44" i="1"/>
  <c r="M44" i="1" s="1"/>
  <c r="G44" i="1"/>
  <c r="I44" i="1" s="1"/>
  <c r="I43" i="1" s="1"/>
  <c r="D44" i="1"/>
  <c r="P43" i="1"/>
  <c r="O43" i="1"/>
  <c r="L43" i="1"/>
  <c r="K43" i="1"/>
  <c r="J43" i="1"/>
  <c r="H43" i="1"/>
  <c r="F43" i="1"/>
  <c r="E43" i="1"/>
  <c r="D43" i="1"/>
  <c r="C43" i="1"/>
  <c r="B43" i="1"/>
  <c r="L41" i="1"/>
  <c r="Q41" i="1" s="1"/>
  <c r="H41" i="1"/>
  <c r="M41" i="1" s="1"/>
  <c r="R41" i="1" s="1"/>
  <c r="G41" i="1"/>
  <c r="I41" i="1" s="1"/>
  <c r="P39" i="1"/>
  <c r="N39" i="1"/>
  <c r="M39" i="1"/>
  <c r="R39" i="1" s="1"/>
  <c r="L39" i="1"/>
  <c r="Q39" i="1" s="1"/>
  <c r="S39" i="1" s="1"/>
  <c r="R38" i="1"/>
  <c r="M38" i="1"/>
  <c r="L38" i="1"/>
  <c r="Q38" i="1" s="1"/>
  <c r="S38" i="1" s="1"/>
  <c r="Q37" i="1"/>
  <c r="S37" i="1" s="1"/>
  <c r="N37" i="1"/>
  <c r="M37" i="1"/>
  <c r="R37" i="1" s="1"/>
  <c r="L37" i="1"/>
  <c r="R36" i="1"/>
  <c r="S36" i="1" s="1"/>
  <c r="Q36" i="1"/>
  <c r="Q35" i="1"/>
  <c r="S35" i="1" s="1"/>
  <c r="L35" i="1"/>
  <c r="N35" i="1" s="1"/>
  <c r="I35" i="1"/>
  <c r="H35" i="1"/>
  <c r="M35" i="1" s="1"/>
  <c r="R35" i="1" s="1"/>
  <c r="G35" i="1"/>
  <c r="R34" i="1"/>
  <c r="M34" i="1"/>
  <c r="H34" i="1"/>
  <c r="E34" i="1"/>
  <c r="G34" i="1" s="1"/>
  <c r="H33" i="1"/>
  <c r="M33" i="1" s="1"/>
  <c r="R33" i="1" s="1"/>
  <c r="G33" i="1"/>
  <c r="L33" i="1" s="1"/>
  <c r="D33" i="1"/>
  <c r="L32" i="1"/>
  <c r="Q32" i="1" s="1"/>
  <c r="H32" i="1"/>
  <c r="M32" i="1" s="1"/>
  <c r="R32" i="1" s="1"/>
  <c r="G32" i="1"/>
  <c r="I32" i="1" s="1"/>
  <c r="D32" i="1"/>
  <c r="H31" i="1"/>
  <c r="M31" i="1" s="1"/>
  <c r="R31" i="1" s="1"/>
  <c r="G31" i="1"/>
  <c r="L31" i="1" s="1"/>
  <c r="D31" i="1"/>
  <c r="L30" i="1"/>
  <c r="Q30" i="1" s="1"/>
  <c r="H30" i="1"/>
  <c r="M30" i="1" s="1"/>
  <c r="G30" i="1"/>
  <c r="I30" i="1" s="1"/>
  <c r="D30" i="1"/>
  <c r="P28" i="1"/>
  <c r="P17" i="1" s="1"/>
  <c r="P46" i="1" s="1"/>
  <c r="O28" i="1"/>
  <c r="K28" i="1"/>
  <c r="J28" i="1"/>
  <c r="H28" i="1"/>
  <c r="H17" i="1" s="1"/>
  <c r="H46" i="1" s="1"/>
  <c r="F28" i="1"/>
  <c r="D28" i="1"/>
  <c r="D17" i="1" s="1"/>
  <c r="D46" i="1" s="1"/>
  <c r="C28" i="1"/>
  <c r="B28" i="1"/>
  <c r="R26" i="1"/>
  <c r="M26" i="1"/>
  <c r="L26" i="1"/>
  <c r="Q26" i="1" s="1"/>
  <c r="S26" i="1" s="1"/>
  <c r="N25" i="1"/>
  <c r="M25" i="1"/>
  <c r="R25" i="1" s="1"/>
  <c r="L25" i="1"/>
  <c r="Q25" i="1" s="1"/>
  <c r="S25" i="1" s="1"/>
  <c r="R24" i="1"/>
  <c r="M24" i="1"/>
  <c r="L24" i="1"/>
  <c r="Q24" i="1" s="1"/>
  <c r="S24" i="1" s="1"/>
  <c r="N23" i="1"/>
  <c r="M23" i="1"/>
  <c r="R23" i="1" s="1"/>
  <c r="L23" i="1"/>
  <c r="Q23" i="1" s="1"/>
  <c r="R22" i="1"/>
  <c r="M22" i="1"/>
  <c r="L22" i="1"/>
  <c r="Q22" i="1" s="1"/>
  <c r="S22" i="1" s="1"/>
  <c r="N21" i="1"/>
  <c r="M21" i="1"/>
  <c r="R21" i="1" s="1"/>
  <c r="L21" i="1"/>
  <c r="Q21" i="1" s="1"/>
  <c r="S21" i="1" s="1"/>
  <c r="L20" i="1"/>
  <c r="Q20" i="1" s="1"/>
  <c r="H20" i="1"/>
  <c r="M20" i="1" s="1"/>
  <c r="G20" i="1"/>
  <c r="I20" i="1" s="1"/>
  <c r="I19" i="1" s="1"/>
  <c r="P19" i="1"/>
  <c r="O19" i="1"/>
  <c r="O17" i="1" s="1"/>
  <c r="K19" i="1"/>
  <c r="K17" i="1" s="1"/>
  <c r="J19" i="1"/>
  <c r="H19" i="1"/>
  <c r="G19" i="1"/>
  <c r="F19" i="1"/>
  <c r="E19" i="1"/>
  <c r="D19" i="1"/>
  <c r="C19" i="1"/>
  <c r="C17" i="1" s="1"/>
  <c r="B19" i="1"/>
  <c r="J17" i="1"/>
  <c r="F17" i="1"/>
  <c r="B17" i="1"/>
  <c r="M15" i="1"/>
  <c r="R15" i="1" s="1"/>
  <c r="H15" i="1"/>
  <c r="G15" i="1"/>
  <c r="L15" i="1" s="1"/>
  <c r="D15" i="1"/>
  <c r="Q14" i="1"/>
  <c r="M14" i="1"/>
  <c r="R14" i="1" s="1"/>
  <c r="L14" i="1"/>
  <c r="N14" i="1" s="1"/>
  <c r="M13" i="1"/>
  <c r="R13" i="1" s="1"/>
  <c r="R11" i="1" s="1"/>
  <c r="H13" i="1"/>
  <c r="G13" i="1"/>
  <c r="L13" i="1" s="1"/>
  <c r="D13" i="1"/>
  <c r="P11" i="1"/>
  <c r="O11" i="1"/>
  <c r="M11" i="1"/>
  <c r="K11" i="1"/>
  <c r="K46" i="1" s="1"/>
  <c r="J11" i="1"/>
  <c r="J46" i="1" s="1"/>
  <c r="H11" i="1"/>
  <c r="F11" i="1"/>
  <c r="F46" i="1" s="1"/>
  <c r="E11" i="1"/>
  <c r="D11" i="1"/>
  <c r="C11" i="1"/>
  <c r="B11" i="1"/>
  <c r="B46" i="1" s="1"/>
  <c r="Q19" i="1" l="1"/>
  <c r="Q33" i="1"/>
  <c r="S33" i="1" s="1"/>
  <c r="N33" i="1"/>
  <c r="M43" i="1"/>
  <c r="R44" i="1"/>
  <c r="R43" i="1" s="1"/>
  <c r="E46" i="1"/>
  <c r="Q15" i="1"/>
  <c r="S15" i="1" s="1"/>
  <c r="N15" i="1"/>
  <c r="N31" i="1"/>
  <c r="L28" i="1"/>
  <c r="Q31" i="1"/>
  <c r="S31" i="1" s="1"/>
  <c r="S44" i="1"/>
  <c r="S43" i="1" s="1"/>
  <c r="Q43" i="1"/>
  <c r="L11" i="1"/>
  <c r="Q13" i="1"/>
  <c r="N13" i="1"/>
  <c r="N11" i="1" s="1"/>
  <c r="R30" i="1"/>
  <c r="R28" i="1" s="1"/>
  <c r="M28" i="1"/>
  <c r="S32" i="1"/>
  <c r="I34" i="1"/>
  <c r="G28" i="1"/>
  <c r="L34" i="1"/>
  <c r="S41" i="1"/>
  <c r="C46" i="1"/>
  <c r="O46" i="1"/>
  <c r="S14" i="1"/>
  <c r="M19" i="1"/>
  <c r="M17" i="1" s="1"/>
  <c r="M46" i="1" s="1"/>
  <c r="R20" i="1"/>
  <c r="R19" i="1" s="1"/>
  <c r="R17" i="1" s="1"/>
  <c r="R46" i="1" s="1"/>
  <c r="S23" i="1"/>
  <c r="S30" i="1"/>
  <c r="L19" i="1"/>
  <c r="L17" i="1" s="1"/>
  <c r="E28" i="1"/>
  <c r="E17" i="1" s="1"/>
  <c r="I31" i="1"/>
  <c r="I28" i="1" s="1"/>
  <c r="I17" i="1" s="1"/>
  <c r="I33" i="1"/>
  <c r="G11" i="1"/>
  <c r="I13" i="1"/>
  <c r="I15" i="1"/>
  <c r="N20" i="1"/>
  <c r="N22" i="1"/>
  <c r="N24" i="1"/>
  <c r="N26" i="1"/>
  <c r="N30" i="1"/>
  <c r="N32" i="1"/>
  <c r="N38" i="1"/>
  <c r="N41" i="1"/>
  <c r="N44" i="1"/>
  <c r="N43" i="1" s="1"/>
  <c r="G43" i="1"/>
  <c r="G17" i="1" s="1"/>
  <c r="G46" i="1" l="1"/>
  <c r="N28" i="1"/>
  <c r="N19" i="1"/>
  <c r="Q34" i="1"/>
  <c r="N34" i="1"/>
  <c r="S13" i="1"/>
  <c r="S11" i="1" s="1"/>
  <c r="Q11" i="1"/>
  <c r="S20" i="1"/>
  <c r="S19" i="1" s="1"/>
  <c r="I11" i="1"/>
  <c r="I46" i="1" s="1"/>
  <c r="L46" i="1"/>
  <c r="S34" i="1" l="1"/>
  <c r="S28" i="1" s="1"/>
  <c r="S17" i="1" s="1"/>
  <c r="S46" i="1" s="1"/>
  <c r="Q28" i="1"/>
  <c r="Q17" i="1" s="1"/>
  <c r="Q46" i="1"/>
  <c r="N17" i="1"/>
  <c r="N46" i="1" s="1"/>
</calcChain>
</file>

<file path=xl/sharedStrings.xml><?xml version="1.0" encoding="utf-8"?>
<sst xmlns="http://schemas.openxmlformats.org/spreadsheetml/2006/main" count="59" uniqueCount="42">
  <si>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</si>
  <si>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</si>
  <si>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</si>
  <si>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</si>
  <si>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</si>
  <si>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</si>
  <si>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</si>
  <si>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</si>
  <si>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</si>
  <si>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Felhalmozási célú pénzeszköz átadás áht-n belülre</t>
  </si>
  <si>
    <t>Fizetendő általános forgalmi adó</t>
  </si>
  <si>
    <t>Ivóvíz projekt fizetendő fordított adója</t>
  </si>
  <si>
    <t>Lakástámogatás</t>
  </si>
  <si>
    <t>Első lakáshoz jutók támogatása</t>
  </si>
  <si>
    <t>Társasházak felújításának támogatása</t>
  </si>
  <si>
    <t>Komáromi Távhőszolgáltató Kft fejlesztési támogatása</t>
  </si>
  <si>
    <t>Komáromi Kulturális Közhasznú Nonprofit Kft felhalmozási támogatása</t>
  </si>
  <si>
    <t>Komáromi Thermálfürdő Szolgáltató Kft. felhalmozási támogatása</t>
  </si>
  <si>
    <t>1/2024.(I.24.) önk.rendelet eredeti ei.</t>
  </si>
  <si>
    <t>Javasolt módosítás</t>
  </si>
  <si>
    <t>Összesen</t>
  </si>
  <si>
    <t>Komáromi Városgazda Nonprofit Kft.részére f.támogatás  temetői nyilvántartási programra</t>
  </si>
  <si>
    <t>TOP-os pályázat visszafizetése</t>
  </si>
  <si>
    <t>Városgazda kisteherautó vásárlásra f.c.támogatás</t>
  </si>
  <si>
    <t>FELHALMOZÁSI CÉLÚ PÉNZESZKÖZ ÁTADÁS</t>
  </si>
  <si>
    <t>5/2024.(VI.26.) önk.rendelet mód. ei.</t>
  </si>
  <si>
    <t>Polgármesteri keretből támogatás</t>
  </si>
  <si>
    <t>KVSE részére támogatás</t>
  </si>
  <si>
    <t>Erődök Városa Sportlövő Egyesület részére támogatás</t>
  </si>
  <si>
    <t>Kemence Egyesület részére támogatás</t>
  </si>
  <si>
    <t>Gesztenyés Óvoda fejlesztése</t>
  </si>
  <si>
    <t>Eü.ügyelet fejlesztése</t>
  </si>
  <si>
    <t>Komáromi Idősek Otthona energetikai korszerűsítése</t>
  </si>
  <si>
    <t>Élhető város - jövőnk Komárom</t>
  </si>
  <si>
    <t>Energetikai fejlesztés Komáromban (Szőnyi Színes és Kistáltos Óvoda)</t>
  </si>
  <si>
    <t>Pályázati támogatások visszafizetés:</t>
  </si>
  <si>
    <t>Beruházás, felújítás fizetendő fordított adója</t>
  </si>
  <si>
    <t xml:space="preserve">Komáromi Városgazda Nonprofit Kft.részére f.támogatás  </t>
  </si>
  <si>
    <t>2024. évi  egyéb felhalmozási célú  kiadások módosítása</t>
  </si>
  <si>
    <t>Tény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</si>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</sst>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/>
    </xf>
    <xf numFmtId="3" fontId="3" fillId="0" borderId="2" xfId="0" applyNumberFormat="1" applyFont="1" applyBorder="1"/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/>
    <xf numFmtId="0" fontId="6" fillId="0" borderId="4" xfId="0" applyFont="1" applyBorder="1"/>
    <xf numFmtId="0" fontId="0" fillId="0" borderId="4" xfId="0" applyBorder="1"/>
    <xf numFmtId="49" fontId="2" fillId="0" borderId="2" xfId="0" applyNumberFormat="1" applyFont="1" applyBorder="1"/>
    <xf numFmtId="0" fontId="4" fillId="0" borderId="0" xfId="0" applyFont="1" applyAlignment="1">
      <alignment horizontal="center"/>
    </xf>
    <xf numFmtId="0" fontId="0" fillId="0" borderId="2" xfId="0" applyBorder="1"/>
    <xf numFmtId="165" fontId="0" fillId="0" borderId="2" xfId="1" applyNumberFormat="1" applyFont="1" applyBorder="1"/>
    <xf numFmtId="3" fontId="8" fillId="0" borderId="11" xfId="0" applyNumberFormat="1" applyFont="1" applyBorder="1"/>
    <xf numFmtId="0" fontId="3" fillId="0" borderId="0" xfId="0" applyFont="1" applyAlignment="1">
      <alignment vertical="center" wrapText="1"/>
    </xf>
    <xf numFmtId="3" fontId="1" fillId="0" borderId="2" xfId="0" applyNumberFormat="1" applyFont="1" applyBorder="1"/>
    <xf numFmtId="3" fontId="3" fillId="0" borderId="11" xfId="0" applyNumberFormat="1" applyFont="1" applyBorder="1"/>
    <xf numFmtId="49" fontId="0" fillId="0" borderId="2" xfId="0" applyNumberFormat="1" applyBorder="1"/>
    <xf numFmtId="3" fontId="0" fillId="0" borderId="2" xfId="0" applyNumberFormat="1" applyBorder="1"/>
    <xf numFmtId="49" fontId="0" fillId="0" borderId="4" xfId="0" applyNumberFormat="1" applyBorder="1"/>
    <xf numFmtId="49" fontId="0" fillId="0" borderId="2" xfId="0" applyNumberFormat="1" applyBorder="1" applyAlignment="1">
      <alignment horizontal="left" indent="1"/>
    </xf>
    <xf numFmtId="0" fontId="0" fillId="0" borderId="2" xfId="0" applyBorder="1" applyAlignment="1">
      <alignment horizontal="left" indent="1"/>
    </xf>
    <xf numFmtId="0" fontId="3" fillId="0" borderId="2" xfId="0" applyFont="1" applyBorder="1"/>
    <xf numFmtId="0" fontId="6" fillId="0" borderId="2" xfId="0" applyFont="1" applyBorder="1"/>
    <xf numFmtId="49" fontId="1" fillId="0" borderId="2" xfId="0" applyNumberFormat="1" applyFont="1" applyBorder="1"/>
    <xf numFmtId="0" fontId="8" fillId="0" borderId="2" xfId="0" applyFont="1" applyBorder="1"/>
    <xf numFmtId="3" fontId="1" fillId="2" borderId="2" xfId="0" applyNumberFormat="1" applyFont="1" applyFill="1" applyBorder="1"/>
    <xf numFmtId="0" fontId="1" fillId="0" borderId="2" xfId="0" applyFont="1" applyBorder="1"/>
    <xf numFmtId="0" fontId="1" fillId="0" borderId="4" xfId="0" applyFont="1" applyBorder="1"/>
    <xf numFmtId="165" fontId="0" fillId="0" borderId="0" xfId="1" applyNumberFormat="1" applyFont="1"/>
    <xf numFmtId="3" fontId="3" fillId="0" borderId="1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7"/>
  <sheetViews>
    <sheetView tabSelected="1" zoomScaleNormal="100" workbookViewId="0">
      <selection activeCell="Q7" sqref="Q7:S7"/>
    </sheetView>
  </sheetViews>
  <sheetFormatPr defaultRowHeight="12.75" x14ac:dyDescent="0.2"/>
  <cols>
    <col min="1" max="1" width="66.85546875" customWidth="1"/>
    <col min="2" max="3" width="10.7109375" customWidth="1"/>
    <col min="4" max="4" width="11.42578125" customWidth="1"/>
    <col min="5" max="5" width="12.5703125" hidden="1" customWidth="1"/>
    <col min="6" max="6" width="9.140625" hidden="1" customWidth="1"/>
    <col min="7" max="7" width="10.7109375" hidden="1" customWidth="1"/>
    <col min="8" max="11" width="0" hidden="1" customWidth="1"/>
    <col min="14" max="14" width="12.140625" customWidth="1"/>
    <col min="15" max="15" width="12" customWidth="1"/>
    <col min="21" max="21" width="14.7109375" hidden="1" customWidth="1"/>
  </cols>
  <sheetData>
    <row r="1" spans="1:21" x14ac:dyDescent="0.2">
      <c r="S1" s="2" t="s">
        <v>5</v>
      </c>
    </row>
    <row r="3" spans="1:21" ht="12.75" customHeight="1" x14ac:dyDescent="0.2">
      <c r="A3" s="43" t="s">
        <v>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</row>
    <row r="4" spans="1:21" ht="12.75" customHeight="1" x14ac:dyDescent="0.2">
      <c r="A4" s="43" t="s">
        <v>38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21" x14ac:dyDescent="0.2">
      <c r="A5" s="14"/>
      <c r="B5" s="14"/>
      <c r="C5" s="14"/>
      <c r="D5" s="14"/>
    </row>
    <row r="6" spans="1:21" x14ac:dyDescent="0.2">
      <c r="A6" s="4"/>
      <c r="B6" s="4"/>
      <c r="C6" s="32"/>
      <c r="D6" s="32"/>
      <c r="E6" s="10"/>
      <c r="S6" s="2" t="s">
        <v>6</v>
      </c>
    </row>
    <row r="7" spans="1:21" x14ac:dyDescent="0.2">
      <c r="A7" s="33" t="s">
        <v>0</v>
      </c>
      <c r="B7" s="36" t="s">
        <v>18</v>
      </c>
      <c r="C7" s="37"/>
      <c r="D7" s="38"/>
      <c r="E7" s="39" t="s">
        <v>19</v>
      </c>
      <c r="F7" s="40"/>
      <c r="G7" s="36" t="s">
        <v>25</v>
      </c>
      <c r="H7" s="37"/>
      <c r="I7" s="38"/>
      <c r="J7" s="39" t="s">
        <v>19</v>
      </c>
      <c r="K7" s="40"/>
      <c r="L7" s="36" t="s">
        <v>40</v>
      </c>
      <c r="M7" s="37"/>
      <c r="N7" s="38"/>
      <c r="O7" s="39" t="s">
        <v>19</v>
      </c>
      <c r="P7" s="40"/>
      <c r="Q7" s="36" t="s">
        <v>41</v>
      </c>
      <c r="R7" s="37"/>
      <c r="S7" s="38"/>
    </row>
    <row r="8" spans="1:21" x14ac:dyDescent="0.2">
      <c r="A8" s="34"/>
      <c r="B8" s="41" t="s">
        <v>3</v>
      </c>
      <c r="C8" s="41" t="s">
        <v>4</v>
      </c>
      <c r="D8" s="41" t="s">
        <v>20</v>
      </c>
      <c r="E8" s="41" t="s">
        <v>3</v>
      </c>
      <c r="F8" s="41" t="s">
        <v>4</v>
      </c>
      <c r="G8" s="41" t="s">
        <v>3</v>
      </c>
      <c r="H8" s="41" t="s">
        <v>4</v>
      </c>
      <c r="I8" s="41" t="s">
        <v>20</v>
      </c>
      <c r="J8" s="41" t="s">
        <v>3</v>
      </c>
      <c r="K8" s="41" t="s">
        <v>4</v>
      </c>
      <c r="L8" s="41" t="s">
        <v>3</v>
      </c>
      <c r="M8" s="41" t="s">
        <v>4</v>
      </c>
      <c r="N8" s="41" t="s">
        <v>20</v>
      </c>
      <c r="O8" s="41" t="s">
        <v>3</v>
      </c>
      <c r="P8" s="41" t="s">
        <v>4</v>
      </c>
      <c r="Q8" s="41" t="s">
        <v>3</v>
      </c>
      <c r="R8" s="41" t="s">
        <v>4</v>
      </c>
      <c r="S8" s="41" t="s">
        <v>20</v>
      </c>
    </row>
    <row r="9" spans="1:21" ht="20.25" customHeight="1" x14ac:dyDescent="0.2">
      <c r="A9" s="35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U9" t="s">
        <v>39</v>
      </c>
    </row>
    <row r="10" spans="1:21" x14ac:dyDescent="0.2">
      <c r="A10" s="6"/>
      <c r="B10" s="1"/>
      <c r="C10" s="1"/>
      <c r="D10" s="5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U10" s="29"/>
    </row>
    <row r="11" spans="1:21" x14ac:dyDescent="0.2">
      <c r="A11" s="7" t="s">
        <v>10</v>
      </c>
      <c r="B11" s="3">
        <f>SUM(B13:B15)</f>
        <v>2678184</v>
      </c>
      <c r="C11" s="3">
        <f>SUM(C13:C15)</f>
        <v>0</v>
      </c>
      <c r="D11" s="3">
        <f>SUM(D13:D15)</f>
        <v>2678184</v>
      </c>
      <c r="E11" s="3">
        <f t="shared" ref="E11:S11" si="0">SUM(E13:E15)</f>
        <v>0</v>
      </c>
      <c r="F11" s="3">
        <f t="shared" si="0"/>
        <v>0</v>
      </c>
      <c r="G11" s="3">
        <f t="shared" si="0"/>
        <v>2678184</v>
      </c>
      <c r="H11" s="3">
        <f t="shared" si="0"/>
        <v>0</v>
      </c>
      <c r="I11" s="3">
        <f t="shared" si="0"/>
        <v>2678184</v>
      </c>
      <c r="J11" s="3">
        <f t="shared" si="0"/>
        <v>2845</v>
      </c>
      <c r="K11" s="3">
        <f t="shared" si="0"/>
        <v>0</v>
      </c>
      <c r="L11" s="3">
        <f t="shared" si="0"/>
        <v>2681029</v>
      </c>
      <c r="M11" s="3">
        <f t="shared" si="0"/>
        <v>0</v>
      </c>
      <c r="N11" s="3">
        <f t="shared" si="0"/>
        <v>2681029</v>
      </c>
      <c r="O11" s="3">
        <f t="shared" si="0"/>
        <v>-2409965</v>
      </c>
      <c r="P11" s="3">
        <f t="shared" si="0"/>
        <v>0</v>
      </c>
      <c r="Q11" s="3">
        <f t="shared" si="0"/>
        <v>271064</v>
      </c>
      <c r="R11" s="3">
        <f t="shared" si="0"/>
        <v>0</v>
      </c>
      <c r="S11" s="3">
        <f t="shared" si="0"/>
        <v>271064</v>
      </c>
      <c r="U11" s="29">
        <f>SUM(U13:U15)</f>
        <v>270246934</v>
      </c>
    </row>
    <row r="12" spans="1:21" x14ac:dyDescent="0.2">
      <c r="A12" s="7"/>
      <c r="B12" s="3"/>
      <c r="C12" s="3"/>
      <c r="D12" s="3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U12" s="29"/>
    </row>
    <row r="13" spans="1:21" x14ac:dyDescent="0.2">
      <c r="A13" s="8" t="s">
        <v>7</v>
      </c>
      <c r="B13" s="26">
        <v>2529978</v>
      </c>
      <c r="C13" s="27"/>
      <c r="D13" s="15">
        <f>SUM(B13:C13)</f>
        <v>2529978</v>
      </c>
      <c r="E13" s="11"/>
      <c r="F13" s="11"/>
      <c r="G13" s="13">
        <f>+B13+E13</f>
        <v>2529978</v>
      </c>
      <c r="H13" s="13">
        <f>+C13+F13</f>
        <v>0</v>
      </c>
      <c r="I13" s="13">
        <f>+G13+H13</f>
        <v>2529978</v>
      </c>
      <c r="J13" s="18"/>
      <c r="K13" s="11"/>
      <c r="L13" s="18">
        <f t="shared" ref="L13:M15" si="1">+G13+J13</f>
        <v>2529978</v>
      </c>
      <c r="M13" s="18">
        <f t="shared" si="1"/>
        <v>0</v>
      </c>
      <c r="N13" s="18">
        <f>SUM(L13:M13)</f>
        <v>2529978</v>
      </c>
      <c r="O13" s="18">
        <f>-2030000-464000</f>
        <v>-2494000</v>
      </c>
      <c r="P13" s="11"/>
      <c r="Q13" s="18">
        <f t="shared" ref="Q13:R15" si="2">+L13+O13</f>
        <v>35978</v>
      </c>
      <c r="R13" s="18">
        <f t="shared" si="2"/>
        <v>0</v>
      </c>
      <c r="S13" s="18">
        <f>SUM(Q13:R13)</f>
        <v>35978</v>
      </c>
      <c r="U13" s="29">
        <v>110612316</v>
      </c>
    </row>
    <row r="14" spans="1:21" x14ac:dyDescent="0.2">
      <c r="A14" s="25" t="s">
        <v>36</v>
      </c>
      <c r="B14" s="26"/>
      <c r="C14" s="27"/>
      <c r="D14" s="15"/>
      <c r="E14" s="11"/>
      <c r="F14" s="11"/>
      <c r="G14" s="13"/>
      <c r="H14" s="13"/>
      <c r="I14" s="13"/>
      <c r="J14" s="18">
        <v>2845</v>
      </c>
      <c r="K14" s="11"/>
      <c r="L14" s="18">
        <f t="shared" si="1"/>
        <v>2845</v>
      </c>
      <c r="M14" s="18">
        <f t="shared" si="1"/>
        <v>0</v>
      </c>
      <c r="N14" s="18">
        <f>SUM(L14:M14)</f>
        <v>2845</v>
      </c>
      <c r="O14" s="18"/>
      <c r="P14" s="11"/>
      <c r="Q14" s="18">
        <f t="shared" si="2"/>
        <v>2845</v>
      </c>
      <c r="R14" s="18">
        <f t="shared" si="2"/>
        <v>0</v>
      </c>
      <c r="S14" s="18">
        <f>SUM(Q14:R14)</f>
        <v>2845</v>
      </c>
      <c r="U14" s="29"/>
    </row>
    <row r="15" spans="1:21" x14ac:dyDescent="0.2">
      <c r="A15" s="8" t="s">
        <v>11</v>
      </c>
      <c r="B15" s="15">
        <v>148206</v>
      </c>
      <c r="C15" s="27"/>
      <c r="D15" s="15">
        <f>SUM(B15:C15)</f>
        <v>148206</v>
      </c>
      <c r="E15" s="11"/>
      <c r="F15" s="11"/>
      <c r="G15" s="13">
        <f>+B15+E15</f>
        <v>148206</v>
      </c>
      <c r="H15" s="13">
        <f>+C15+F15</f>
        <v>0</v>
      </c>
      <c r="I15" s="13">
        <f>+G15+H15</f>
        <v>148206</v>
      </c>
      <c r="J15" s="11"/>
      <c r="K15" s="11"/>
      <c r="L15" s="18">
        <f t="shared" si="1"/>
        <v>148206</v>
      </c>
      <c r="M15" s="18">
        <f t="shared" si="1"/>
        <v>0</v>
      </c>
      <c r="N15" s="18">
        <f>SUM(L15:M15)</f>
        <v>148206</v>
      </c>
      <c r="O15" s="18">
        <v>84035</v>
      </c>
      <c r="P15" s="11"/>
      <c r="Q15" s="18">
        <f t="shared" si="2"/>
        <v>232241</v>
      </c>
      <c r="R15" s="18">
        <f t="shared" si="2"/>
        <v>0</v>
      </c>
      <c r="S15" s="18">
        <f>SUM(Q15:R15)</f>
        <v>232241</v>
      </c>
      <c r="U15" s="29">
        <v>159634618</v>
      </c>
    </row>
    <row r="16" spans="1:21" x14ac:dyDescent="0.2">
      <c r="A16" s="11"/>
      <c r="B16" s="15"/>
      <c r="C16" s="27"/>
      <c r="D16" s="15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U16" s="29"/>
    </row>
    <row r="17" spans="1:21" x14ac:dyDescent="0.2">
      <c r="A17" s="22" t="s">
        <v>24</v>
      </c>
      <c r="B17" s="3">
        <f t="shared" ref="B17:S17" si="3">+B19+B28+B43</f>
        <v>16075</v>
      </c>
      <c r="C17" s="3">
        <f t="shared" si="3"/>
        <v>150433</v>
      </c>
      <c r="D17" s="3">
        <f t="shared" si="3"/>
        <v>166508</v>
      </c>
      <c r="E17" s="3">
        <f t="shared" si="3"/>
        <v>26730</v>
      </c>
      <c r="F17" s="3">
        <f t="shared" si="3"/>
        <v>-93933</v>
      </c>
      <c r="G17" s="3">
        <f t="shared" si="3"/>
        <v>42805</v>
      </c>
      <c r="H17" s="3">
        <f t="shared" si="3"/>
        <v>56500</v>
      </c>
      <c r="I17" s="3">
        <f t="shared" si="3"/>
        <v>99305</v>
      </c>
      <c r="J17" s="3">
        <f t="shared" si="3"/>
        <v>1589975</v>
      </c>
      <c r="K17" s="3">
        <f t="shared" si="3"/>
        <v>41943</v>
      </c>
      <c r="L17" s="3">
        <f t="shared" si="3"/>
        <v>1632780</v>
      </c>
      <c r="M17" s="3">
        <f t="shared" si="3"/>
        <v>98443</v>
      </c>
      <c r="N17" s="3">
        <f t="shared" si="3"/>
        <v>1731223</v>
      </c>
      <c r="O17" s="3">
        <f t="shared" si="3"/>
        <v>3292</v>
      </c>
      <c r="P17" s="3">
        <f t="shared" si="3"/>
        <v>-42339</v>
      </c>
      <c r="Q17" s="3">
        <f t="shared" si="3"/>
        <v>1636072</v>
      </c>
      <c r="R17" s="3">
        <f t="shared" si="3"/>
        <v>56104</v>
      </c>
      <c r="S17" s="3">
        <f t="shared" si="3"/>
        <v>1692176</v>
      </c>
      <c r="U17" s="29"/>
    </row>
    <row r="18" spans="1:21" x14ac:dyDescent="0.2">
      <c r="A18" s="17"/>
      <c r="B18" s="16"/>
      <c r="C18" s="3"/>
      <c r="D18" s="3"/>
      <c r="E18" s="15"/>
      <c r="F18" s="3"/>
      <c r="G18" s="13"/>
      <c r="H18" s="13"/>
      <c r="I18" s="13"/>
      <c r="J18" s="11"/>
      <c r="K18" s="11"/>
      <c r="L18" s="11"/>
      <c r="M18" s="11"/>
      <c r="N18" s="11"/>
      <c r="O18" s="11"/>
      <c r="P18" s="11"/>
      <c r="Q18" s="11"/>
      <c r="R18" s="11"/>
      <c r="S18" s="11"/>
      <c r="U18" s="29"/>
    </row>
    <row r="19" spans="1:21" x14ac:dyDescent="0.2">
      <c r="A19" s="23" t="s">
        <v>9</v>
      </c>
      <c r="B19" s="3">
        <f t="shared" ref="B19:M19" si="4">SUM(B20:B26)</f>
        <v>0</v>
      </c>
      <c r="C19" s="3">
        <f t="shared" si="4"/>
        <v>0</v>
      </c>
      <c r="D19" s="3">
        <f t="shared" si="4"/>
        <v>0</v>
      </c>
      <c r="E19" s="3">
        <f t="shared" si="4"/>
        <v>7851</v>
      </c>
      <c r="F19" s="3">
        <f t="shared" si="4"/>
        <v>0</v>
      </c>
      <c r="G19" s="3">
        <f t="shared" si="4"/>
        <v>7851</v>
      </c>
      <c r="H19" s="3">
        <f t="shared" si="4"/>
        <v>0</v>
      </c>
      <c r="I19" s="3">
        <f t="shared" si="4"/>
        <v>7851</v>
      </c>
      <c r="J19" s="3">
        <f t="shared" si="4"/>
        <v>1589975</v>
      </c>
      <c r="K19" s="3">
        <f t="shared" si="4"/>
        <v>0</v>
      </c>
      <c r="L19" s="3">
        <f t="shared" si="4"/>
        <v>1597826</v>
      </c>
      <c r="M19" s="3">
        <f t="shared" si="4"/>
        <v>0</v>
      </c>
      <c r="N19" s="3">
        <f>SUM(N20:N26)</f>
        <v>1597826</v>
      </c>
      <c r="O19" s="3">
        <f t="shared" ref="O19:R19" si="5">SUM(O20:O26)</f>
        <v>0</v>
      </c>
      <c r="P19" s="3">
        <f t="shared" si="5"/>
        <v>0</v>
      </c>
      <c r="Q19" s="3">
        <f t="shared" si="5"/>
        <v>1597826</v>
      </c>
      <c r="R19" s="3">
        <f t="shared" si="5"/>
        <v>0</v>
      </c>
      <c r="S19" s="3">
        <f>SUM(S20:S26)</f>
        <v>1597826</v>
      </c>
      <c r="U19" s="29"/>
    </row>
    <row r="20" spans="1:21" x14ac:dyDescent="0.2">
      <c r="A20" s="17" t="s">
        <v>22</v>
      </c>
      <c r="B20" s="16"/>
      <c r="C20" s="3"/>
      <c r="D20" s="3"/>
      <c r="E20" s="15">
        <v>7851</v>
      </c>
      <c r="F20" s="3"/>
      <c r="G20" s="13">
        <f>+B20+E20</f>
        <v>7851</v>
      </c>
      <c r="H20" s="13">
        <f>+C20+F20</f>
        <v>0</v>
      </c>
      <c r="I20" s="13">
        <f>+G20+H20</f>
        <v>7851</v>
      </c>
      <c r="J20" s="11"/>
      <c r="K20" s="11"/>
      <c r="L20" s="18">
        <f>+G20+J20</f>
        <v>7851</v>
      </c>
      <c r="M20" s="18">
        <f>+H20+K20</f>
        <v>0</v>
      </c>
      <c r="N20" s="18">
        <f>SUM(L20:M20)</f>
        <v>7851</v>
      </c>
      <c r="O20" s="11"/>
      <c r="P20" s="11"/>
      <c r="Q20" s="18">
        <f t="shared" ref="Q20:R26" si="6">+L20+O20</f>
        <v>7851</v>
      </c>
      <c r="R20" s="18">
        <f t="shared" si="6"/>
        <v>0</v>
      </c>
      <c r="S20" s="18">
        <f>SUM(Q20:R20)</f>
        <v>7851</v>
      </c>
      <c r="U20" s="29"/>
    </row>
    <row r="21" spans="1:21" x14ac:dyDescent="0.2">
      <c r="A21" s="24" t="s">
        <v>35</v>
      </c>
      <c r="B21" s="16"/>
      <c r="C21" s="3"/>
      <c r="D21" s="3"/>
      <c r="E21" s="15"/>
      <c r="F21" s="3"/>
      <c r="G21" s="13"/>
      <c r="H21" s="13"/>
      <c r="I21" s="13"/>
      <c r="J21" s="11"/>
      <c r="K21" s="11"/>
      <c r="L21" s="18">
        <f t="shared" ref="L21:M26" si="7">+G21+J21</f>
        <v>0</v>
      </c>
      <c r="M21" s="18">
        <f t="shared" si="7"/>
        <v>0</v>
      </c>
      <c r="N21" s="18">
        <f t="shared" ref="N21:N26" si="8">SUM(L21:M21)</f>
        <v>0</v>
      </c>
      <c r="O21" s="11"/>
      <c r="P21" s="11"/>
      <c r="Q21" s="18">
        <f t="shared" si="6"/>
        <v>0</v>
      </c>
      <c r="R21" s="18">
        <f t="shared" si="6"/>
        <v>0</v>
      </c>
      <c r="S21" s="18">
        <f t="shared" ref="S21:S26" si="9">SUM(Q21:R21)</f>
        <v>0</v>
      </c>
      <c r="U21" s="29"/>
    </row>
    <row r="22" spans="1:21" x14ac:dyDescent="0.2">
      <c r="A22" s="20" t="s">
        <v>30</v>
      </c>
      <c r="B22" s="16"/>
      <c r="C22" s="3"/>
      <c r="D22" s="3"/>
      <c r="E22" s="15"/>
      <c r="F22" s="3"/>
      <c r="G22" s="13"/>
      <c r="H22" s="13"/>
      <c r="I22" s="13"/>
      <c r="J22" s="18">
        <v>452952</v>
      </c>
      <c r="K22" s="18"/>
      <c r="L22" s="18">
        <f t="shared" si="7"/>
        <v>452952</v>
      </c>
      <c r="M22" s="18">
        <f t="shared" si="7"/>
        <v>0</v>
      </c>
      <c r="N22" s="18">
        <f t="shared" si="8"/>
        <v>452952</v>
      </c>
      <c r="O22" s="18"/>
      <c r="P22" s="18"/>
      <c r="Q22" s="18">
        <f t="shared" si="6"/>
        <v>452952</v>
      </c>
      <c r="R22" s="18">
        <f t="shared" si="6"/>
        <v>0</v>
      </c>
      <c r="S22" s="18">
        <f t="shared" si="9"/>
        <v>452952</v>
      </c>
      <c r="U22" s="29"/>
    </row>
    <row r="23" spans="1:21" x14ac:dyDescent="0.2">
      <c r="A23" s="20" t="s">
        <v>31</v>
      </c>
      <c r="B23" s="16"/>
      <c r="C23" s="3"/>
      <c r="D23" s="3"/>
      <c r="E23" s="15"/>
      <c r="F23" s="3"/>
      <c r="G23" s="13"/>
      <c r="H23" s="13"/>
      <c r="I23" s="13"/>
      <c r="J23" s="18">
        <v>234022</v>
      </c>
      <c r="K23" s="18"/>
      <c r="L23" s="18">
        <f t="shared" si="7"/>
        <v>234022</v>
      </c>
      <c r="M23" s="18">
        <f t="shared" si="7"/>
        <v>0</v>
      </c>
      <c r="N23" s="18">
        <f t="shared" si="8"/>
        <v>234022</v>
      </c>
      <c r="O23" s="18"/>
      <c r="P23" s="18"/>
      <c r="Q23" s="18">
        <f t="shared" si="6"/>
        <v>234022</v>
      </c>
      <c r="R23" s="18">
        <f t="shared" si="6"/>
        <v>0</v>
      </c>
      <c r="S23" s="18">
        <f t="shared" si="9"/>
        <v>234022</v>
      </c>
      <c r="U23" s="29"/>
    </row>
    <row r="24" spans="1:21" x14ac:dyDescent="0.2">
      <c r="A24" s="20" t="s">
        <v>32</v>
      </c>
      <c r="B24" s="16"/>
      <c r="C24" s="3"/>
      <c r="D24" s="3"/>
      <c r="E24" s="15"/>
      <c r="F24" s="3"/>
      <c r="G24" s="13"/>
      <c r="H24" s="13"/>
      <c r="I24" s="13"/>
      <c r="J24" s="18">
        <v>206541</v>
      </c>
      <c r="K24" s="18"/>
      <c r="L24" s="18">
        <f t="shared" si="7"/>
        <v>206541</v>
      </c>
      <c r="M24" s="18">
        <f t="shared" si="7"/>
        <v>0</v>
      </c>
      <c r="N24" s="18">
        <f t="shared" si="8"/>
        <v>206541</v>
      </c>
      <c r="O24" s="18"/>
      <c r="P24" s="18"/>
      <c r="Q24" s="18">
        <f t="shared" si="6"/>
        <v>206541</v>
      </c>
      <c r="R24" s="18">
        <f t="shared" si="6"/>
        <v>0</v>
      </c>
      <c r="S24" s="18">
        <f t="shared" si="9"/>
        <v>206541</v>
      </c>
      <c r="U24" s="29"/>
    </row>
    <row r="25" spans="1:21" x14ac:dyDescent="0.2">
      <c r="A25" s="20" t="s">
        <v>33</v>
      </c>
      <c r="B25" s="16"/>
      <c r="C25" s="3"/>
      <c r="D25" s="3"/>
      <c r="E25" s="15"/>
      <c r="F25" s="3"/>
      <c r="G25" s="13"/>
      <c r="H25" s="13"/>
      <c r="I25" s="13"/>
      <c r="J25" s="18">
        <v>518001</v>
      </c>
      <c r="K25" s="18"/>
      <c r="L25" s="18">
        <f t="shared" si="7"/>
        <v>518001</v>
      </c>
      <c r="M25" s="18">
        <f t="shared" si="7"/>
        <v>0</v>
      </c>
      <c r="N25" s="18">
        <f t="shared" si="8"/>
        <v>518001</v>
      </c>
      <c r="O25" s="18"/>
      <c r="P25" s="18"/>
      <c r="Q25" s="18">
        <f t="shared" si="6"/>
        <v>518001</v>
      </c>
      <c r="R25" s="18">
        <f t="shared" si="6"/>
        <v>0</v>
      </c>
      <c r="S25" s="18">
        <f t="shared" si="9"/>
        <v>518001</v>
      </c>
      <c r="U25" s="29"/>
    </row>
    <row r="26" spans="1:21" x14ac:dyDescent="0.2">
      <c r="A26" s="21" t="s">
        <v>34</v>
      </c>
      <c r="B26" s="16"/>
      <c r="C26" s="3"/>
      <c r="D26" s="3"/>
      <c r="E26" s="15"/>
      <c r="F26" s="3"/>
      <c r="G26" s="13"/>
      <c r="H26" s="13"/>
      <c r="I26" s="13"/>
      <c r="J26" s="18">
        <v>178459</v>
      </c>
      <c r="K26" s="18"/>
      <c r="L26" s="18">
        <f t="shared" si="7"/>
        <v>178459</v>
      </c>
      <c r="M26" s="18">
        <f t="shared" si="7"/>
        <v>0</v>
      </c>
      <c r="N26" s="18">
        <f t="shared" si="8"/>
        <v>178459</v>
      </c>
      <c r="O26" s="18"/>
      <c r="P26" s="18"/>
      <c r="Q26" s="18">
        <f t="shared" si="6"/>
        <v>178459</v>
      </c>
      <c r="R26" s="18">
        <f t="shared" si="6"/>
        <v>0</v>
      </c>
      <c r="S26" s="18">
        <f t="shared" si="9"/>
        <v>178459</v>
      </c>
      <c r="U26" s="29"/>
    </row>
    <row r="27" spans="1:21" x14ac:dyDescent="0.2">
      <c r="A27" s="7"/>
      <c r="B27" s="3"/>
      <c r="C27" s="3"/>
      <c r="D27" s="3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U27" s="29"/>
    </row>
    <row r="28" spans="1:21" x14ac:dyDescent="0.2">
      <c r="A28" s="7" t="s">
        <v>1</v>
      </c>
      <c r="B28" s="3">
        <f t="shared" ref="B28:R28" si="10">SUM(B30:B41)</f>
        <v>16075</v>
      </c>
      <c r="C28" s="3">
        <f t="shared" si="10"/>
        <v>100433</v>
      </c>
      <c r="D28" s="3">
        <f t="shared" si="10"/>
        <v>116508</v>
      </c>
      <c r="E28" s="3">
        <f t="shared" si="10"/>
        <v>18879</v>
      </c>
      <c r="F28" s="3">
        <f t="shared" si="10"/>
        <v>-93933</v>
      </c>
      <c r="G28" s="3">
        <f t="shared" si="10"/>
        <v>34954</v>
      </c>
      <c r="H28" s="3">
        <f t="shared" si="10"/>
        <v>6500</v>
      </c>
      <c r="I28" s="3">
        <f t="shared" si="10"/>
        <v>41454</v>
      </c>
      <c r="J28" s="3">
        <f t="shared" si="10"/>
        <v>0</v>
      </c>
      <c r="K28" s="3">
        <f t="shared" si="10"/>
        <v>41943</v>
      </c>
      <c r="L28" s="3">
        <f t="shared" si="10"/>
        <v>34954</v>
      </c>
      <c r="M28" s="3">
        <f t="shared" si="10"/>
        <v>48443</v>
      </c>
      <c r="N28" s="3">
        <f t="shared" si="10"/>
        <v>83397</v>
      </c>
      <c r="O28" s="3">
        <f t="shared" si="10"/>
        <v>3292</v>
      </c>
      <c r="P28" s="3">
        <f t="shared" si="10"/>
        <v>3161</v>
      </c>
      <c r="Q28" s="3">
        <f t="shared" si="10"/>
        <v>38246</v>
      </c>
      <c r="R28" s="3">
        <f t="shared" si="10"/>
        <v>51604</v>
      </c>
      <c r="S28" s="3">
        <f>SUM(S30:S41)</f>
        <v>89850</v>
      </c>
      <c r="U28" s="29"/>
    </row>
    <row r="29" spans="1:21" x14ac:dyDescent="0.2">
      <c r="A29" s="7"/>
      <c r="B29" s="3"/>
      <c r="C29" s="3"/>
      <c r="D29" s="3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U29" s="29"/>
    </row>
    <row r="30" spans="1:21" x14ac:dyDescent="0.2">
      <c r="A30" s="28" t="s">
        <v>15</v>
      </c>
      <c r="B30" s="15">
        <v>7000</v>
      </c>
      <c r="C30" s="15"/>
      <c r="D30" s="15">
        <f>SUM(B30:C30)</f>
        <v>7000</v>
      </c>
      <c r="E30" s="11"/>
      <c r="F30" s="11"/>
      <c r="G30" s="13">
        <f>+B30+E30</f>
        <v>7000</v>
      </c>
      <c r="H30" s="13">
        <f>+C30+F30</f>
        <v>0</v>
      </c>
      <c r="I30" s="13">
        <f>+G30+H30</f>
        <v>7000</v>
      </c>
      <c r="J30" s="11"/>
      <c r="K30" s="11"/>
      <c r="L30" s="18">
        <f>+G30+J30</f>
        <v>7000</v>
      </c>
      <c r="M30" s="18">
        <f>+H30+K30</f>
        <v>0</v>
      </c>
      <c r="N30" s="18">
        <f>SUM(L30:M30)</f>
        <v>7000</v>
      </c>
      <c r="O30" s="11"/>
      <c r="P30" s="11"/>
      <c r="Q30" s="18">
        <f t="shared" ref="Q30:R39" si="11">+L30+O30</f>
        <v>7000</v>
      </c>
      <c r="R30" s="18">
        <f t="shared" si="11"/>
        <v>0</v>
      </c>
      <c r="S30" s="18">
        <f>SUM(Q30:R30)</f>
        <v>7000</v>
      </c>
      <c r="U30" s="29"/>
    </row>
    <row r="31" spans="1:21" x14ac:dyDescent="0.2">
      <c r="A31" s="28" t="s">
        <v>14</v>
      </c>
      <c r="B31" s="15"/>
      <c r="C31" s="15">
        <v>5000</v>
      </c>
      <c r="D31" s="15">
        <f>SUM(B31:C31)</f>
        <v>5000</v>
      </c>
      <c r="E31" s="11"/>
      <c r="F31" s="11"/>
      <c r="G31" s="13">
        <f t="shared" ref="G31:H35" si="12">+B31+E31</f>
        <v>0</v>
      </c>
      <c r="H31" s="13">
        <f t="shared" si="12"/>
        <v>5000</v>
      </c>
      <c r="I31" s="13">
        <f t="shared" ref="I31:I35" si="13">+G31+H31</f>
        <v>5000</v>
      </c>
      <c r="J31" s="11"/>
      <c r="K31" s="11"/>
      <c r="L31" s="18">
        <f t="shared" ref="L31:M35" si="14">+G31+J31</f>
        <v>0</v>
      </c>
      <c r="M31" s="18">
        <f t="shared" si="14"/>
        <v>5000</v>
      </c>
      <c r="N31" s="18">
        <f t="shared" ref="N31:N35" si="15">SUM(L31:M31)</f>
        <v>5000</v>
      </c>
      <c r="O31" s="11"/>
      <c r="P31" s="18">
        <v>-2700</v>
      </c>
      <c r="Q31" s="18">
        <f t="shared" si="11"/>
        <v>0</v>
      </c>
      <c r="R31" s="18">
        <f t="shared" si="11"/>
        <v>2300</v>
      </c>
      <c r="S31" s="18">
        <f t="shared" ref="S31:S41" si="16">SUM(Q31:R31)</f>
        <v>2300</v>
      </c>
      <c r="U31" s="29"/>
    </row>
    <row r="32" spans="1:21" x14ac:dyDescent="0.2">
      <c r="A32" s="28" t="s">
        <v>17</v>
      </c>
      <c r="B32" s="9"/>
      <c r="C32" s="15">
        <v>95433</v>
      </c>
      <c r="D32" s="15">
        <f>SUM(B32:C32)</f>
        <v>95433</v>
      </c>
      <c r="E32" s="12"/>
      <c r="F32" s="11">
        <v>-95433</v>
      </c>
      <c r="G32" s="13">
        <f t="shared" si="12"/>
        <v>0</v>
      </c>
      <c r="H32" s="13">
        <f t="shared" si="12"/>
        <v>0</v>
      </c>
      <c r="I32" s="13">
        <f t="shared" si="13"/>
        <v>0</v>
      </c>
      <c r="J32" s="11"/>
      <c r="K32" s="11"/>
      <c r="L32" s="18">
        <f t="shared" si="14"/>
        <v>0</v>
      </c>
      <c r="M32" s="18">
        <f t="shared" si="14"/>
        <v>0</v>
      </c>
      <c r="N32" s="18">
        <f t="shared" si="15"/>
        <v>0</v>
      </c>
      <c r="O32" s="11"/>
      <c r="P32" s="11"/>
      <c r="Q32" s="18">
        <f t="shared" si="11"/>
        <v>0</v>
      </c>
      <c r="R32" s="18">
        <f t="shared" si="11"/>
        <v>0</v>
      </c>
      <c r="S32" s="18">
        <f t="shared" si="16"/>
        <v>0</v>
      </c>
      <c r="U32" s="29"/>
    </row>
    <row r="33" spans="1:21" x14ac:dyDescent="0.2">
      <c r="A33" s="28" t="s">
        <v>16</v>
      </c>
      <c r="B33" s="15">
        <v>9075</v>
      </c>
      <c r="C33" s="15"/>
      <c r="D33" s="15">
        <f>SUM(B33:C33)</f>
        <v>9075</v>
      </c>
      <c r="E33" s="11"/>
      <c r="F33" s="11"/>
      <c r="G33" s="13">
        <f t="shared" si="12"/>
        <v>9075</v>
      </c>
      <c r="H33" s="13">
        <f t="shared" si="12"/>
        <v>0</v>
      </c>
      <c r="I33" s="13">
        <f t="shared" si="13"/>
        <v>9075</v>
      </c>
      <c r="J33" s="11"/>
      <c r="K33" s="11"/>
      <c r="L33" s="18">
        <f t="shared" si="14"/>
        <v>9075</v>
      </c>
      <c r="M33" s="18">
        <f t="shared" si="14"/>
        <v>0</v>
      </c>
      <c r="N33" s="18">
        <f t="shared" si="15"/>
        <v>9075</v>
      </c>
      <c r="O33" s="18">
        <v>-9075</v>
      </c>
      <c r="P33" s="11"/>
      <c r="Q33" s="18">
        <f t="shared" si="11"/>
        <v>0</v>
      </c>
      <c r="R33" s="18">
        <f t="shared" si="11"/>
        <v>0</v>
      </c>
      <c r="S33" s="18">
        <f t="shared" si="16"/>
        <v>0</v>
      </c>
      <c r="U33" s="29"/>
    </row>
    <row r="34" spans="1:21" x14ac:dyDescent="0.2">
      <c r="A34" s="17" t="s">
        <v>21</v>
      </c>
      <c r="B34" s="15"/>
      <c r="C34" s="15"/>
      <c r="D34" s="15"/>
      <c r="E34" s="15">
        <f>1067+139</f>
        <v>1206</v>
      </c>
      <c r="F34" s="11"/>
      <c r="G34" s="13">
        <f t="shared" si="12"/>
        <v>1206</v>
      </c>
      <c r="H34" s="13">
        <f t="shared" si="12"/>
        <v>0</v>
      </c>
      <c r="I34" s="13">
        <f t="shared" si="13"/>
        <v>1206</v>
      </c>
      <c r="J34" s="11"/>
      <c r="K34" s="11"/>
      <c r="L34" s="18">
        <f t="shared" si="14"/>
        <v>1206</v>
      </c>
      <c r="M34" s="18">
        <f t="shared" si="14"/>
        <v>0</v>
      </c>
      <c r="N34" s="18">
        <f t="shared" si="15"/>
        <v>1206</v>
      </c>
      <c r="O34" s="11"/>
      <c r="P34" s="11"/>
      <c r="Q34" s="18">
        <f t="shared" si="11"/>
        <v>1206</v>
      </c>
      <c r="R34" s="18">
        <f t="shared" si="11"/>
        <v>0</v>
      </c>
      <c r="S34" s="18">
        <f t="shared" si="16"/>
        <v>1206</v>
      </c>
      <c r="U34" s="29"/>
    </row>
    <row r="35" spans="1:21" x14ac:dyDescent="0.2">
      <c r="A35" s="17" t="s">
        <v>23</v>
      </c>
      <c r="B35" s="15"/>
      <c r="C35" s="15"/>
      <c r="D35" s="15"/>
      <c r="E35" s="15">
        <v>17673</v>
      </c>
      <c r="F35" s="11"/>
      <c r="G35" s="13">
        <f t="shared" si="12"/>
        <v>17673</v>
      </c>
      <c r="H35" s="13">
        <f t="shared" si="12"/>
        <v>0</v>
      </c>
      <c r="I35" s="13">
        <f t="shared" si="13"/>
        <v>17673</v>
      </c>
      <c r="J35" s="11"/>
      <c r="K35" s="11"/>
      <c r="L35" s="18">
        <f t="shared" si="14"/>
        <v>17673</v>
      </c>
      <c r="M35" s="18">
        <f t="shared" si="14"/>
        <v>0</v>
      </c>
      <c r="N35" s="18">
        <f t="shared" si="15"/>
        <v>17673</v>
      </c>
      <c r="O35" s="11"/>
      <c r="P35" s="11"/>
      <c r="Q35" s="18">
        <f t="shared" si="11"/>
        <v>17673</v>
      </c>
      <c r="R35" s="18">
        <f t="shared" si="11"/>
        <v>0</v>
      </c>
      <c r="S35" s="18">
        <f t="shared" si="16"/>
        <v>17673</v>
      </c>
      <c r="U35" s="29"/>
    </row>
    <row r="36" spans="1:21" x14ac:dyDescent="0.2">
      <c r="A36" s="17" t="s">
        <v>37</v>
      </c>
      <c r="B36" s="15"/>
      <c r="C36" s="15"/>
      <c r="D36" s="15"/>
      <c r="E36" s="15"/>
      <c r="F36" s="11"/>
      <c r="G36" s="13"/>
      <c r="H36" s="13"/>
      <c r="I36" s="13"/>
      <c r="J36" s="11"/>
      <c r="K36" s="11"/>
      <c r="L36" s="18"/>
      <c r="M36" s="18"/>
      <c r="N36" s="18"/>
      <c r="O36" s="18">
        <v>9367</v>
      </c>
      <c r="P36" s="11"/>
      <c r="Q36" s="18">
        <f t="shared" si="11"/>
        <v>9367</v>
      </c>
      <c r="R36" s="18">
        <f t="shared" si="11"/>
        <v>0</v>
      </c>
      <c r="S36" s="18">
        <f t="shared" si="16"/>
        <v>9367</v>
      </c>
      <c r="U36" s="29"/>
    </row>
    <row r="37" spans="1:21" x14ac:dyDescent="0.2">
      <c r="A37" s="19" t="s">
        <v>27</v>
      </c>
      <c r="B37" s="15"/>
      <c r="C37" s="15"/>
      <c r="D37" s="15"/>
      <c r="E37" s="15"/>
      <c r="F37" s="11"/>
      <c r="G37" s="13"/>
      <c r="H37" s="13"/>
      <c r="I37" s="13"/>
      <c r="J37" s="15"/>
      <c r="K37" s="15">
        <v>21140</v>
      </c>
      <c r="L37" s="18">
        <f t="shared" ref="L37:M39" si="17">+G37+J37</f>
        <v>0</v>
      </c>
      <c r="M37" s="18">
        <f t="shared" si="17"/>
        <v>21140</v>
      </c>
      <c r="N37" s="18">
        <f t="shared" ref="N37:N39" si="18">SUM(L37:M37)</f>
        <v>21140</v>
      </c>
      <c r="O37" s="15"/>
      <c r="P37" s="15">
        <v>2861</v>
      </c>
      <c r="Q37" s="18">
        <f t="shared" si="11"/>
        <v>0</v>
      </c>
      <c r="R37" s="18">
        <f t="shared" si="11"/>
        <v>24001</v>
      </c>
      <c r="S37" s="18">
        <f t="shared" si="16"/>
        <v>24001</v>
      </c>
      <c r="U37" s="29"/>
    </row>
    <row r="38" spans="1:21" x14ac:dyDescent="0.2">
      <c r="A38" s="19" t="s">
        <v>28</v>
      </c>
      <c r="B38" s="15"/>
      <c r="C38" s="15"/>
      <c r="D38" s="15"/>
      <c r="E38" s="15"/>
      <c r="F38" s="11"/>
      <c r="G38" s="13"/>
      <c r="H38" s="13"/>
      <c r="I38" s="13"/>
      <c r="J38" s="15"/>
      <c r="K38" s="15">
        <v>13000</v>
      </c>
      <c r="L38" s="18">
        <f t="shared" si="17"/>
        <v>0</v>
      </c>
      <c r="M38" s="18">
        <f t="shared" si="17"/>
        <v>13000</v>
      </c>
      <c r="N38" s="18">
        <f t="shared" si="18"/>
        <v>13000</v>
      </c>
      <c r="O38" s="15"/>
      <c r="P38" s="15"/>
      <c r="Q38" s="18">
        <f t="shared" si="11"/>
        <v>0</v>
      </c>
      <c r="R38" s="18">
        <f t="shared" si="11"/>
        <v>13000</v>
      </c>
      <c r="S38" s="18">
        <f t="shared" si="16"/>
        <v>13000</v>
      </c>
      <c r="U38" s="29"/>
    </row>
    <row r="39" spans="1:21" x14ac:dyDescent="0.2">
      <c r="A39" s="19" t="s">
        <v>29</v>
      </c>
      <c r="B39" s="15"/>
      <c r="C39" s="15"/>
      <c r="D39" s="15"/>
      <c r="E39" s="15"/>
      <c r="F39" s="11"/>
      <c r="G39" s="13"/>
      <c r="H39" s="13"/>
      <c r="I39" s="13"/>
      <c r="J39" s="15"/>
      <c r="K39" s="15">
        <v>3000</v>
      </c>
      <c r="L39" s="18">
        <f t="shared" si="17"/>
        <v>0</v>
      </c>
      <c r="M39" s="18">
        <f t="shared" si="17"/>
        <v>3000</v>
      </c>
      <c r="N39" s="18">
        <f t="shared" si="18"/>
        <v>3000</v>
      </c>
      <c r="O39" s="15">
        <v>3000</v>
      </c>
      <c r="P39" s="15">
        <f>-3000+5000</f>
        <v>2000</v>
      </c>
      <c r="Q39" s="18">
        <f t="shared" si="11"/>
        <v>3000</v>
      </c>
      <c r="R39" s="18">
        <f t="shared" si="11"/>
        <v>5000</v>
      </c>
      <c r="S39" s="18">
        <f t="shared" si="16"/>
        <v>8000</v>
      </c>
      <c r="U39" s="29"/>
    </row>
    <row r="40" spans="1:21" x14ac:dyDescent="0.2">
      <c r="A40" s="19"/>
      <c r="B40" s="15"/>
      <c r="C40" s="15"/>
      <c r="D40" s="15"/>
      <c r="E40" s="15"/>
      <c r="F40" s="11"/>
      <c r="G40" s="13"/>
      <c r="H40" s="13"/>
      <c r="I40" s="13"/>
      <c r="J40" s="15"/>
      <c r="K40" s="15"/>
      <c r="L40" s="18"/>
      <c r="M40" s="18"/>
      <c r="N40" s="18"/>
      <c r="O40" s="15"/>
      <c r="P40" s="15"/>
      <c r="Q40" s="18"/>
      <c r="R40" s="18"/>
      <c r="S40" s="18"/>
      <c r="U40" s="29"/>
    </row>
    <row r="41" spans="1:21" x14ac:dyDescent="0.2">
      <c r="A41" s="19" t="s">
        <v>26</v>
      </c>
      <c r="B41" s="15"/>
      <c r="C41" s="15"/>
      <c r="D41" s="15"/>
      <c r="E41" s="15"/>
      <c r="F41" s="13">
        <v>1500</v>
      </c>
      <c r="G41" s="13">
        <f t="shared" ref="G41:H41" si="19">+B41+E41</f>
        <v>0</v>
      </c>
      <c r="H41" s="13">
        <f t="shared" si="19"/>
        <v>1500</v>
      </c>
      <c r="I41" s="13">
        <f t="shared" ref="I41" si="20">+G41+H41</f>
        <v>1500</v>
      </c>
      <c r="J41" s="15"/>
      <c r="K41" s="15">
        <v>4803</v>
      </c>
      <c r="L41" s="18">
        <f t="shared" ref="L41:M41" si="21">+G41+J41</f>
        <v>0</v>
      </c>
      <c r="M41" s="18">
        <f t="shared" si="21"/>
        <v>6303</v>
      </c>
      <c r="N41" s="18">
        <f t="shared" ref="N41" si="22">SUM(L41:M41)</f>
        <v>6303</v>
      </c>
      <c r="O41" s="15"/>
      <c r="P41" s="15">
        <v>1000</v>
      </c>
      <c r="Q41" s="18">
        <f>+L41+O41</f>
        <v>0</v>
      </c>
      <c r="R41" s="18">
        <f>+M41+P41</f>
        <v>7303</v>
      </c>
      <c r="S41" s="18">
        <f t="shared" si="16"/>
        <v>7303</v>
      </c>
      <c r="U41" s="29"/>
    </row>
    <row r="42" spans="1:21" x14ac:dyDescent="0.2">
      <c r="A42" s="28"/>
      <c r="B42" s="9"/>
      <c r="C42" s="15"/>
      <c r="D42" s="15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U42" s="29"/>
    </row>
    <row r="43" spans="1:21" x14ac:dyDescent="0.2">
      <c r="A43" s="7" t="s">
        <v>12</v>
      </c>
      <c r="B43" s="3">
        <f>SUM(B44)</f>
        <v>0</v>
      </c>
      <c r="C43" s="3">
        <f>SUM(C44)</f>
        <v>50000</v>
      </c>
      <c r="D43" s="3">
        <f>SUM(D44)</f>
        <v>50000</v>
      </c>
      <c r="E43" s="3">
        <f t="shared" ref="E43:S43" si="23">SUM(E44)</f>
        <v>0</v>
      </c>
      <c r="F43" s="3">
        <f t="shared" si="23"/>
        <v>0</v>
      </c>
      <c r="G43" s="3">
        <f t="shared" si="23"/>
        <v>0</v>
      </c>
      <c r="H43" s="3">
        <f t="shared" si="23"/>
        <v>50000</v>
      </c>
      <c r="I43" s="3">
        <f t="shared" si="23"/>
        <v>50000</v>
      </c>
      <c r="J43" s="3">
        <f t="shared" si="23"/>
        <v>0</v>
      </c>
      <c r="K43" s="3">
        <f t="shared" si="23"/>
        <v>0</v>
      </c>
      <c r="L43" s="3">
        <f t="shared" si="23"/>
        <v>0</v>
      </c>
      <c r="M43" s="3">
        <f t="shared" si="23"/>
        <v>50000</v>
      </c>
      <c r="N43" s="3">
        <f t="shared" si="23"/>
        <v>50000</v>
      </c>
      <c r="O43" s="3">
        <f t="shared" si="23"/>
        <v>0</v>
      </c>
      <c r="P43" s="3">
        <f t="shared" si="23"/>
        <v>-45500</v>
      </c>
      <c r="Q43" s="3">
        <f t="shared" si="23"/>
        <v>0</v>
      </c>
      <c r="R43" s="3">
        <f t="shared" si="23"/>
        <v>4500</v>
      </c>
      <c r="S43" s="3">
        <f t="shared" si="23"/>
        <v>4500</v>
      </c>
      <c r="U43" s="29"/>
    </row>
    <row r="44" spans="1:21" x14ac:dyDescent="0.2">
      <c r="A44" s="28" t="s">
        <v>13</v>
      </c>
      <c r="B44" s="9"/>
      <c r="C44" s="15">
        <v>50000</v>
      </c>
      <c r="D44" s="15">
        <f>SUM(B44:C44)</f>
        <v>50000</v>
      </c>
      <c r="E44" s="11"/>
      <c r="F44" s="11"/>
      <c r="G44" s="13">
        <f t="shared" ref="G44:H44" si="24">+B44+E44</f>
        <v>0</v>
      </c>
      <c r="H44" s="13">
        <f t="shared" si="24"/>
        <v>50000</v>
      </c>
      <c r="I44" s="13">
        <f t="shared" ref="I44" si="25">+G44+H44</f>
        <v>50000</v>
      </c>
      <c r="J44" s="11"/>
      <c r="K44" s="11"/>
      <c r="L44" s="18">
        <f t="shared" ref="L44:M44" si="26">+G44+J44</f>
        <v>0</v>
      </c>
      <c r="M44" s="18">
        <f t="shared" si="26"/>
        <v>50000</v>
      </c>
      <c r="N44" s="18">
        <f t="shared" ref="N44" si="27">SUM(L44:M44)</f>
        <v>50000</v>
      </c>
      <c r="O44" s="11"/>
      <c r="P44" s="15">
        <v>-45500</v>
      </c>
      <c r="Q44" s="18">
        <f>+L44+O44</f>
        <v>0</v>
      </c>
      <c r="R44" s="18">
        <f>+M44+P44</f>
        <v>4500</v>
      </c>
      <c r="S44" s="18">
        <f t="shared" ref="S44" si="28">SUM(Q44:R44)</f>
        <v>4500</v>
      </c>
      <c r="U44" s="29"/>
    </row>
    <row r="45" spans="1:21" x14ac:dyDescent="0.2">
      <c r="A45" s="28"/>
      <c r="B45" s="9"/>
      <c r="C45" s="15"/>
      <c r="D45" s="15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U45" s="29"/>
    </row>
    <row r="46" spans="1:21" x14ac:dyDescent="0.2">
      <c r="A46" s="44" t="s">
        <v>2</v>
      </c>
      <c r="B46" s="30">
        <f>+B11+B17</f>
        <v>2694259</v>
      </c>
      <c r="C46" s="30">
        <f t="shared" ref="C46:S46" si="29">+C11+C17</f>
        <v>150433</v>
      </c>
      <c r="D46" s="30">
        <f t="shared" si="29"/>
        <v>2844692</v>
      </c>
      <c r="E46" s="30">
        <f t="shared" si="29"/>
        <v>26730</v>
      </c>
      <c r="F46" s="30">
        <f t="shared" si="29"/>
        <v>-93933</v>
      </c>
      <c r="G46" s="30">
        <f t="shared" si="29"/>
        <v>2720989</v>
      </c>
      <c r="H46" s="30">
        <f t="shared" si="29"/>
        <v>56500</v>
      </c>
      <c r="I46" s="30">
        <f t="shared" si="29"/>
        <v>2777489</v>
      </c>
      <c r="J46" s="30">
        <f t="shared" si="29"/>
        <v>1592820</v>
      </c>
      <c r="K46" s="30">
        <f t="shared" si="29"/>
        <v>41943</v>
      </c>
      <c r="L46" s="30">
        <f t="shared" si="29"/>
        <v>4313809</v>
      </c>
      <c r="M46" s="30">
        <f t="shared" si="29"/>
        <v>98443</v>
      </c>
      <c r="N46" s="30">
        <f t="shared" si="29"/>
        <v>4412252</v>
      </c>
      <c r="O46" s="30">
        <f t="shared" si="29"/>
        <v>-2406673</v>
      </c>
      <c r="P46" s="30">
        <f t="shared" si="29"/>
        <v>-42339</v>
      </c>
      <c r="Q46" s="30">
        <f t="shared" si="29"/>
        <v>1907136</v>
      </c>
      <c r="R46" s="30">
        <f t="shared" si="29"/>
        <v>56104</v>
      </c>
      <c r="S46" s="30">
        <f t="shared" si="29"/>
        <v>1963240</v>
      </c>
      <c r="U46" s="29"/>
    </row>
    <row r="47" spans="1:21" x14ac:dyDescent="0.2">
      <c r="A47" s="45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U47" s="29"/>
    </row>
  </sheetData>
  <mergeCells count="48">
    <mergeCell ref="A3:S3"/>
    <mergeCell ref="A4:S4"/>
    <mergeCell ref="F46:F47"/>
    <mergeCell ref="G46:G47"/>
    <mergeCell ref="H46:H47"/>
    <mergeCell ref="I46:I47"/>
    <mergeCell ref="O46:O47"/>
    <mergeCell ref="A46:A47"/>
    <mergeCell ref="B46:B47"/>
    <mergeCell ref="C46:C47"/>
    <mergeCell ref="D46:D47"/>
    <mergeCell ref="E46:E47"/>
    <mergeCell ref="P8:P9"/>
    <mergeCell ref="Q8:Q9"/>
    <mergeCell ref="R8:R9"/>
    <mergeCell ref="S8:S9"/>
    <mergeCell ref="P46:P47"/>
    <mergeCell ref="Q46:Q47"/>
    <mergeCell ref="R46:R47"/>
    <mergeCell ref="S46:S47"/>
    <mergeCell ref="O7:P7"/>
    <mergeCell ref="Q7:S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A7:A9"/>
    <mergeCell ref="B7:D7"/>
    <mergeCell ref="E7:F7"/>
    <mergeCell ref="G7:I7"/>
    <mergeCell ref="J7:K7"/>
    <mergeCell ref="N46:N47"/>
    <mergeCell ref="C6:D6"/>
    <mergeCell ref="J46:J47"/>
    <mergeCell ref="K46:K47"/>
    <mergeCell ref="L46:L47"/>
    <mergeCell ref="M46:M47"/>
    <mergeCell ref="L7:N7"/>
  </mergeCells>
  <phoneticPr fontId="2" type="noConversion"/>
  <printOptions horizontalCentered="1"/>
  <pageMargins left="0.59055118110236227" right="0.59055118110236227" top="0.78740157480314965" bottom="0.98425196850393704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2025-04-28T09:56:28Z</cp:lastPrinted>
  <dcterms:created xsi:type="dcterms:W3CDTF">2004-12-28T13:28:13Z</dcterms:created>
  <dcterms:modified xsi:type="dcterms:W3CDTF">2025-05-20T11:30:21Z</dcterms:modified>
</cp:coreProperties>
</file>