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545E4547-418D-4E7D-93B0-77F0429CDB49}" xr6:coauthVersionLast="47" xr6:coauthVersionMax="47" xr10:uidLastSave="{00000000-0000-0000-0000-000000000000}"/>
  <bookViews>
    <workbookView xWindow="-120" yWindow="-120" windowWidth="29040" windowHeight="15840" tabRatio="601" xr2:uid="{3FF485DC-8B97-41A5-88B7-08E268E747C2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5" i="1" l="1"/>
  <c r="AI25" i="1"/>
  <c r="AH9" i="1"/>
  <c r="AI7" i="1"/>
  <c r="AH7" i="1"/>
  <c r="AG58" i="1"/>
  <c r="U49" i="1"/>
  <c r="C39" i="1" l="1"/>
  <c r="D39" i="1"/>
  <c r="B39" i="1"/>
  <c r="L39" i="1"/>
  <c r="M39" i="1"/>
  <c r="N39" i="1"/>
  <c r="O39" i="1"/>
  <c r="O210" i="1" s="1"/>
  <c r="P39" i="1"/>
  <c r="Q39" i="1"/>
  <c r="R39" i="1"/>
  <c r="S39" i="1"/>
  <c r="S210" i="1" s="1"/>
  <c r="N96" i="1"/>
  <c r="O96" i="1"/>
  <c r="P96" i="1"/>
  <c r="Q96" i="1"/>
  <c r="R96" i="1"/>
  <c r="S96" i="1"/>
  <c r="Q98" i="1"/>
  <c r="S98" i="1" s="1"/>
  <c r="S212" i="1" s="1"/>
  <c r="R98" i="1"/>
  <c r="R212" i="1" s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O207" i="1"/>
  <c r="S49" i="1"/>
  <c r="P49" i="1"/>
  <c r="Q49" i="1"/>
  <c r="R49" i="1"/>
  <c r="O49" i="1"/>
  <c r="O220" i="1" s="1"/>
  <c r="Q47" i="1"/>
  <c r="S47" i="1" s="1"/>
  <c r="R47" i="1"/>
  <c r="P45" i="1"/>
  <c r="Q45" i="1"/>
  <c r="R45" i="1"/>
  <c r="R216" i="1" s="1"/>
  <c r="O45" i="1"/>
  <c r="O42" i="1"/>
  <c r="P42" i="1"/>
  <c r="R42" i="1"/>
  <c r="R213" i="1" s="1"/>
  <c r="Q44" i="1"/>
  <c r="S44" i="1" s="1"/>
  <c r="S215" i="1" s="1"/>
  <c r="R44" i="1"/>
  <c r="R215" i="1" s="1"/>
  <c r="O37" i="1"/>
  <c r="O208" i="1" s="1"/>
  <c r="O27" i="1"/>
  <c r="Q38" i="1"/>
  <c r="AL226" i="1"/>
  <c r="AK226" i="1"/>
  <c r="AI226" i="1"/>
  <c r="AH226" i="1"/>
  <c r="AK225" i="1"/>
  <c r="AI225" i="1"/>
  <c r="AH225" i="1"/>
  <c r="AL224" i="1"/>
  <c r="AK224" i="1"/>
  <c r="AJ224" i="1"/>
  <c r="AI224" i="1"/>
  <c r="AH224" i="1"/>
  <c r="AL223" i="1"/>
  <c r="AK223" i="1"/>
  <c r="AJ223" i="1"/>
  <c r="AI223" i="1"/>
  <c r="AH223" i="1"/>
  <c r="AL222" i="1"/>
  <c r="AK222" i="1"/>
  <c r="AJ222" i="1"/>
  <c r="AI222" i="1"/>
  <c r="AH222" i="1"/>
  <c r="AL221" i="1"/>
  <c r="AK221" i="1"/>
  <c r="AJ221" i="1"/>
  <c r="AI221" i="1"/>
  <c r="AH221" i="1"/>
  <c r="AK220" i="1"/>
  <c r="AI220" i="1"/>
  <c r="AL218" i="1"/>
  <c r="AK218" i="1"/>
  <c r="AJ218" i="1"/>
  <c r="AI218" i="1"/>
  <c r="AH218" i="1"/>
  <c r="AL217" i="1"/>
  <c r="AK217" i="1"/>
  <c r="AJ217" i="1"/>
  <c r="AI217" i="1"/>
  <c r="AH217" i="1"/>
  <c r="AL216" i="1"/>
  <c r="AK216" i="1"/>
  <c r="AJ216" i="1"/>
  <c r="AI216" i="1"/>
  <c r="AH216" i="1"/>
  <c r="AL215" i="1"/>
  <c r="AK215" i="1"/>
  <c r="AJ215" i="1"/>
  <c r="AI215" i="1"/>
  <c r="AH215" i="1"/>
  <c r="AL214" i="1"/>
  <c r="AK214" i="1"/>
  <c r="AJ214" i="1"/>
  <c r="AI214" i="1"/>
  <c r="AH214" i="1"/>
  <c r="AK213" i="1"/>
  <c r="AI213" i="1"/>
  <c r="AH213" i="1"/>
  <c r="AK212" i="1"/>
  <c r="AJ212" i="1"/>
  <c r="AI212" i="1"/>
  <c r="AH212" i="1"/>
  <c r="AL211" i="1"/>
  <c r="AK211" i="1"/>
  <c r="AJ211" i="1"/>
  <c r="AI211" i="1"/>
  <c r="AH211" i="1"/>
  <c r="AK210" i="1"/>
  <c r="AJ210" i="1"/>
  <c r="AI210" i="1"/>
  <c r="AH210" i="1"/>
  <c r="AI209" i="1"/>
  <c r="AH209" i="1"/>
  <c r="AL208" i="1"/>
  <c r="AI208" i="1"/>
  <c r="AH208" i="1"/>
  <c r="AJ207" i="1"/>
  <c r="AI207" i="1"/>
  <c r="AH207" i="1"/>
  <c r="AK206" i="1"/>
  <c r="AJ206" i="1"/>
  <c r="AI206" i="1"/>
  <c r="AH206" i="1"/>
  <c r="AI205" i="1"/>
  <c r="AH205" i="1"/>
  <c r="AI204" i="1"/>
  <c r="AH204" i="1"/>
  <c r="AI203" i="1"/>
  <c r="AH203" i="1"/>
  <c r="AK202" i="1"/>
  <c r="AI202" i="1"/>
  <c r="AH202" i="1"/>
  <c r="AI201" i="1"/>
  <c r="AL200" i="1"/>
  <c r="AK200" i="1"/>
  <c r="AJ200" i="1"/>
  <c r="AI200" i="1"/>
  <c r="AH200" i="1"/>
  <c r="AK199" i="1"/>
  <c r="AI199" i="1"/>
  <c r="AH199" i="1"/>
  <c r="AL198" i="1"/>
  <c r="AK198" i="1"/>
  <c r="AJ198" i="1"/>
  <c r="AI198" i="1"/>
  <c r="AH198" i="1"/>
  <c r="AL197" i="1"/>
  <c r="AK197" i="1"/>
  <c r="AJ197" i="1"/>
  <c r="AI197" i="1"/>
  <c r="AH197" i="1"/>
  <c r="AI196" i="1"/>
  <c r="AH196" i="1"/>
  <c r="AJ194" i="1"/>
  <c r="AI194" i="1"/>
  <c r="AH194" i="1"/>
  <c r="AI193" i="1"/>
  <c r="AH193" i="1"/>
  <c r="AK192" i="1"/>
  <c r="AI192" i="1"/>
  <c r="AH192" i="1"/>
  <c r="AK191" i="1"/>
  <c r="AJ191" i="1"/>
  <c r="AI191" i="1"/>
  <c r="AH191" i="1"/>
  <c r="AK190" i="1"/>
  <c r="AJ190" i="1"/>
  <c r="AI190" i="1"/>
  <c r="AH190" i="1"/>
  <c r="AL188" i="1"/>
  <c r="AK188" i="1"/>
  <c r="AJ188" i="1"/>
  <c r="AI188" i="1"/>
  <c r="AH188" i="1"/>
  <c r="AJ187" i="1"/>
  <c r="AI187" i="1"/>
  <c r="AH187" i="1"/>
  <c r="AL186" i="1"/>
  <c r="AK186" i="1"/>
  <c r="AJ186" i="1"/>
  <c r="AI186" i="1"/>
  <c r="AH186" i="1"/>
  <c r="AH185" i="1"/>
  <c r="AI185" i="1" s="1"/>
  <c r="AK184" i="1"/>
  <c r="AI184" i="1"/>
  <c r="AH184" i="1"/>
  <c r="AI183" i="1"/>
  <c r="AH183" i="1"/>
  <c r="AI182" i="1"/>
  <c r="AH182" i="1"/>
  <c r="AL181" i="1"/>
  <c r="AK181" i="1"/>
  <c r="AJ181" i="1"/>
  <c r="AI181" i="1"/>
  <c r="AH181" i="1"/>
  <c r="AI180" i="1"/>
  <c r="AH180" i="1"/>
  <c r="AL179" i="1"/>
  <c r="AK179" i="1"/>
  <c r="AJ179" i="1"/>
  <c r="AI179" i="1"/>
  <c r="AH179" i="1"/>
  <c r="AI178" i="1"/>
  <c r="AH178" i="1"/>
  <c r="AK169" i="1"/>
  <c r="AJ169" i="1"/>
  <c r="AL169" i="1" s="1"/>
  <c r="AK168" i="1"/>
  <c r="AL168" i="1" s="1"/>
  <c r="AJ168" i="1"/>
  <c r="AL167" i="1"/>
  <c r="AK167" i="1"/>
  <c r="AJ167" i="1"/>
  <c r="AK166" i="1"/>
  <c r="AJ166" i="1"/>
  <c r="AL166" i="1" s="1"/>
  <c r="AK165" i="1"/>
  <c r="AJ165" i="1"/>
  <c r="AL165" i="1" s="1"/>
  <c r="AK164" i="1"/>
  <c r="AL164" i="1" s="1"/>
  <c r="AJ164" i="1"/>
  <c r="AH163" i="1"/>
  <c r="AK158" i="1"/>
  <c r="AJ158" i="1"/>
  <c r="AL158" i="1" s="1"/>
  <c r="AK157" i="1"/>
  <c r="AL157" i="1" s="1"/>
  <c r="AJ157" i="1"/>
  <c r="AL156" i="1"/>
  <c r="AK156" i="1"/>
  <c r="AJ156" i="1"/>
  <c r="AJ155" i="1" s="1"/>
  <c r="AK155" i="1"/>
  <c r="AI155" i="1"/>
  <c r="AH155" i="1"/>
  <c r="AL147" i="1"/>
  <c r="AK147" i="1"/>
  <c r="AJ147" i="1"/>
  <c r="AK146" i="1"/>
  <c r="AK144" i="1" s="1"/>
  <c r="AJ146" i="1"/>
  <c r="AL146" i="1" s="1"/>
  <c r="AK145" i="1"/>
  <c r="AJ145" i="1"/>
  <c r="AL145" i="1" s="1"/>
  <c r="AI144" i="1"/>
  <c r="AI162" i="1" s="1"/>
  <c r="AH144" i="1"/>
  <c r="AK142" i="1"/>
  <c r="AJ142" i="1"/>
  <c r="AL142" i="1" s="1"/>
  <c r="AK139" i="1"/>
  <c r="AJ139" i="1"/>
  <c r="AL139" i="1" s="1"/>
  <c r="AL137" i="1"/>
  <c r="AK137" i="1"/>
  <c r="AJ137" i="1"/>
  <c r="AK136" i="1"/>
  <c r="AJ136" i="1"/>
  <c r="AL136" i="1" s="1"/>
  <c r="AK135" i="1"/>
  <c r="AJ135" i="1"/>
  <c r="AL135" i="1" s="1"/>
  <c r="AK134" i="1"/>
  <c r="AL134" i="1" s="1"/>
  <c r="AJ134" i="1"/>
  <c r="AL133" i="1"/>
  <c r="AK133" i="1"/>
  <c r="AJ133" i="1"/>
  <c r="AJ132" i="1" s="1"/>
  <c r="AK132" i="1"/>
  <c r="AI132" i="1"/>
  <c r="AH132" i="1"/>
  <c r="AH162" i="1" s="1"/>
  <c r="AH171" i="1" s="1"/>
  <c r="AL130" i="1"/>
  <c r="AK130" i="1"/>
  <c r="AJ130" i="1"/>
  <c r="AK127" i="1"/>
  <c r="AJ127" i="1"/>
  <c r="AL127" i="1" s="1"/>
  <c r="AK126" i="1"/>
  <c r="AJ126" i="1"/>
  <c r="AL126" i="1" s="1"/>
  <c r="AK125" i="1"/>
  <c r="AJ125" i="1"/>
  <c r="AL123" i="1"/>
  <c r="AK123" i="1"/>
  <c r="AJ123" i="1"/>
  <c r="AK121" i="1"/>
  <c r="AK162" i="1" s="1"/>
  <c r="AJ121" i="1"/>
  <c r="AK101" i="1"/>
  <c r="AK98" i="1" s="1"/>
  <c r="AJ101" i="1"/>
  <c r="AL101" i="1" s="1"/>
  <c r="AK100" i="1"/>
  <c r="AJ100" i="1"/>
  <c r="AL100" i="1" s="1"/>
  <c r="AK99" i="1"/>
  <c r="AJ99" i="1"/>
  <c r="AL99" i="1" s="1"/>
  <c r="AI98" i="1"/>
  <c r="AH98" i="1"/>
  <c r="AK90" i="1"/>
  <c r="AJ90" i="1"/>
  <c r="AL90" i="1" s="1"/>
  <c r="AL89" i="1"/>
  <c r="AK89" i="1"/>
  <c r="AJ89" i="1"/>
  <c r="AK88" i="1"/>
  <c r="AK87" i="1" s="1"/>
  <c r="AJ88" i="1"/>
  <c r="AL88" i="1" s="1"/>
  <c r="AL87" i="1" s="1"/>
  <c r="AJ87" i="1"/>
  <c r="AI87" i="1"/>
  <c r="AH87" i="1"/>
  <c r="AK85" i="1"/>
  <c r="AJ85" i="1"/>
  <c r="AL85" i="1" s="1"/>
  <c r="AK82" i="1"/>
  <c r="AJ82" i="1"/>
  <c r="AK80" i="1"/>
  <c r="AJ80" i="1"/>
  <c r="AL80" i="1" s="1"/>
  <c r="AL79" i="1"/>
  <c r="AK79" i="1"/>
  <c r="AJ79" i="1"/>
  <c r="AK78" i="1"/>
  <c r="AL78" i="1" s="1"/>
  <c r="AJ78" i="1"/>
  <c r="AK77" i="1"/>
  <c r="AJ77" i="1"/>
  <c r="AL77" i="1" s="1"/>
  <c r="AK76" i="1"/>
  <c r="AK75" i="1" s="1"/>
  <c r="AJ76" i="1"/>
  <c r="AL76" i="1" s="1"/>
  <c r="AI75" i="1"/>
  <c r="AI105" i="1" s="1"/>
  <c r="AI114" i="1" s="1"/>
  <c r="AH75" i="1"/>
  <c r="AH105" i="1" s="1"/>
  <c r="AH114" i="1" s="1"/>
  <c r="AK70" i="1"/>
  <c r="AJ70" i="1"/>
  <c r="AL70" i="1" s="1"/>
  <c r="AL69" i="1"/>
  <c r="AK69" i="1"/>
  <c r="AJ69" i="1"/>
  <c r="AK68" i="1"/>
  <c r="AJ68" i="1"/>
  <c r="AK66" i="1"/>
  <c r="AJ66" i="1"/>
  <c r="AL66" i="1" s="1"/>
  <c r="AK64" i="1"/>
  <c r="AJ64" i="1"/>
  <c r="R227" i="1"/>
  <c r="P227" i="1"/>
  <c r="O227" i="1"/>
  <c r="R226" i="1"/>
  <c r="Q226" i="1"/>
  <c r="P226" i="1"/>
  <c r="O226" i="1"/>
  <c r="R225" i="1"/>
  <c r="P225" i="1"/>
  <c r="O225" i="1"/>
  <c r="S224" i="1"/>
  <c r="R224" i="1"/>
  <c r="Q224" i="1"/>
  <c r="P224" i="1"/>
  <c r="O224" i="1"/>
  <c r="S223" i="1"/>
  <c r="R223" i="1"/>
  <c r="Q223" i="1"/>
  <c r="P223" i="1"/>
  <c r="O223" i="1"/>
  <c r="S222" i="1"/>
  <c r="R222" i="1"/>
  <c r="P222" i="1"/>
  <c r="O222" i="1"/>
  <c r="S221" i="1"/>
  <c r="R221" i="1"/>
  <c r="Q221" i="1"/>
  <c r="P221" i="1"/>
  <c r="O221" i="1"/>
  <c r="R218" i="1"/>
  <c r="Q218" i="1"/>
  <c r="P218" i="1"/>
  <c r="O218" i="1"/>
  <c r="R217" i="1"/>
  <c r="P217" i="1"/>
  <c r="O217" i="1"/>
  <c r="P216" i="1"/>
  <c r="Q215" i="1"/>
  <c r="P215" i="1"/>
  <c r="O215" i="1"/>
  <c r="S214" i="1"/>
  <c r="R214" i="1"/>
  <c r="P214" i="1"/>
  <c r="O214" i="1"/>
  <c r="P213" i="1"/>
  <c r="R211" i="1"/>
  <c r="Q211" i="1"/>
  <c r="P211" i="1"/>
  <c r="O211" i="1"/>
  <c r="R210" i="1"/>
  <c r="P210" i="1"/>
  <c r="S209" i="1"/>
  <c r="R209" i="1"/>
  <c r="Q209" i="1"/>
  <c r="P209" i="1"/>
  <c r="O209" i="1"/>
  <c r="R208" i="1"/>
  <c r="P208" i="1"/>
  <c r="R207" i="1"/>
  <c r="Q207" i="1"/>
  <c r="P207" i="1"/>
  <c r="R206" i="1"/>
  <c r="P206" i="1"/>
  <c r="O206" i="1"/>
  <c r="R205" i="1"/>
  <c r="Q205" i="1"/>
  <c r="P205" i="1"/>
  <c r="O205" i="1"/>
  <c r="P204" i="1"/>
  <c r="O204" i="1"/>
  <c r="R203" i="1"/>
  <c r="P203" i="1"/>
  <c r="O203" i="1"/>
  <c r="R202" i="1"/>
  <c r="P202" i="1"/>
  <c r="O202" i="1"/>
  <c r="R201" i="1"/>
  <c r="P201" i="1"/>
  <c r="O201" i="1"/>
  <c r="R200" i="1"/>
  <c r="P200" i="1"/>
  <c r="O200" i="1"/>
  <c r="P199" i="1"/>
  <c r="O199" i="1"/>
  <c r="S197" i="1"/>
  <c r="R197" i="1"/>
  <c r="Q197" i="1"/>
  <c r="P197" i="1"/>
  <c r="O197" i="1"/>
  <c r="R196" i="1"/>
  <c r="P196" i="1"/>
  <c r="O196" i="1"/>
  <c r="R195" i="1"/>
  <c r="Q195" i="1"/>
  <c r="P195" i="1"/>
  <c r="O195" i="1"/>
  <c r="S194" i="1"/>
  <c r="R194" i="1"/>
  <c r="Q194" i="1"/>
  <c r="P194" i="1"/>
  <c r="O194" i="1"/>
  <c r="R193" i="1"/>
  <c r="Q193" i="1"/>
  <c r="P193" i="1"/>
  <c r="O193" i="1"/>
  <c r="S192" i="1"/>
  <c r="R192" i="1"/>
  <c r="Q192" i="1"/>
  <c r="P192" i="1"/>
  <c r="O192" i="1"/>
  <c r="R191" i="1"/>
  <c r="P191" i="1"/>
  <c r="O191" i="1"/>
  <c r="S190" i="1"/>
  <c r="R190" i="1"/>
  <c r="Q190" i="1"/>
  <c r="P190" i="1"/>
  <c r="O190" i="1"/>
  <c r="S189" i="1"/>
  <c r="R189" i="1"/>
  <c r="Q189" i="1"/>
  <c r="P189" i="1"/>
  <c r="O189" i="1"/>
  <c r="S188" i="1"/>
  <c r="R188" i="1"/>
  <c r="Q188" i="1"/>
  <c r="P188" i="1"/>
  <c r="O188" i="1"/>
  <c r="R187" i="1"/>
  <c r="P187" i="1"/>
  <c r="S186" i="1"/>
  <c r="R186" i="1"/>
  <c r="Q186" i="1"/>
  <c r="P186" i="1"/>
  <c r="O186" i="1"/>
  <c r="S185" i="1"/>
  <c r="R185" i="1"/>
  <c r="Q185" i="1"/>
  <c r="P185" i="1"/>
  <c r="O185" i="1"/>
  <c r="R184" i="1"/>
  <c r="P184" i="1"/>
  <c r="O184" i="1"/>
  <c r="R183" i="1"/>
  <c r="P183" i="1"/>
  <c r="O183" i="1"/>
  <c r="S182" i="1"/>
  <c r="R182" i="1"/>
  <c r="Q182" i="1"/>
  <c r="P182" i="1"/>
  <c r="O182" i="1"/>
  <c r="R181" i="1"/>
  <c r="Q181" i="1"/>
  <c r="P181" i="1"/>
  <c r="O181" i="1"/>
  <c r="R180" i="1"/>
  <c r="P180" i="1"/>
  <c r="O180" i="1"/>
  <c r="R179" i="1"/>
  <c r="Q179" i="1"/>
  <c r="P179" i="1"/>
  <c r="O179" i="1"/>
  <c r="P178" i="1"/>
  <c r="S176" i="1"/>
  <c r="R176" i="1"/>
  <c r="Q176" i="1"/>
  <c r="P176" i="1"/>
  <c r="O176" i="1"/>
  <c r="Q175" i="1"/>
  <c r="O175" i="1"/>
  <c r="R169" i="1"/>
  <c r="Q169" i="1"/>
  <c r="S169" i="1" s="1"/>
  <c r="R168" i="1"/>
  <c r="S168" i="1" s="1"/>
  <c r="Q168" i="1"/>
  <c r="S167" i="1"/>
  <c r="R167" i="1"/>
  <c r="Q167" i="1"/>
  <c r="R166" i="1"/>
  <c r="Q166" i="1"/>
  <c r="S166" i="1" s="1"/>
  <c r="R165" i="1"/>
  <c r="Q165" i="1"/>
  <c r="S165" i="1" s="1"/>
  <c r="R164" i="1"/>
  <c r="S164" i="1" s="1"/>
  <c r="Q164" i="1"/>
  <c r="R160" i="1"/>
  <c r="S160" i="1" s="1"/>
  <c r="Q160" i="1"/>
  <c r="S157" i="1"/>
  <c r="R157" i="1"/>
  <c r="Q157" i="1"/>
  <c r="R154" i="1"/>
  <c r="Q154" i="1"/>
  <c r="S154" i="1" s="1"/>
  <c r="R151" i="1"/>
  <c r="Q151" i="1"/>
  <c r="S151" i="1" s="1"/>
  <c r="R150" i="1"/>
  <c r="S150" i="1" s="1"/>
  <c r="Q150" i="1"/>
  <c r="S149" i="1"/>
  <c r="R149" i="1"/>
  <c r="Q149" i="1"/>
  <c r="R148" i="1"/>
  <c r="Q148" i="1"/>
  <c r="S148" i="1" s="1"/>
  <c r="R147" i="1"/>
  <c r="Q147" i="1"/>
  <c r="S147" i="1" s="1"/>
  <c r="R146" i="1"/>
  <c r="S146" i="1" s="1"/>
  <c r="Q146" i="1"/>
  <c r="S145" i="1"/>
  <c r="R145" i="1"/>
  <c r="Q145" i="1"/>
  <c r="R144" i="1"/>
  <c r="Q144" i="1"/>
  <c r="S144" i="1" s="1"/>
  <c r="S201" i="1" s="1"/>
  <c r="R143" i="1"/>
  <c r="Q143" i="1"/>
  <c r="S143" i="1" s="1"/>
  <c r="R142" i="1"/>
  <c r="S142" i="1" s="1"/>
  <c r="Q142" i="1"/>
  <c r="P141" i="1"/>
  <c r="O141" i="1"/>
  <c r="R139" i="1"/>
  <c r="S139" i="1" s="1"/>
  <c r="Q139" i="1"/>
  <c r="S138" i="1"/>
  <c r="R138" i="1"/>
  <c r="Q138" i="1"/>
  <c r="R137" i="1"/>
  <c r="Q137" i="1"/>
  <c r="S137" i="1" s="1"/>
  <c r="R136" i="1"/>
  <c r="Q136" i="1"/>
  <c r="S136" i="1" s="1"/>
  <c r="R135" i="1"/>
  <c r="S135" i="1" s="1"/>
  <c r="Q135" i="1"/>
  <c r="S134" i="1"/>
  <c r="R134" i="1"/>
  <c r="Q134" i="1"/>
  <c r="R133" i="1"/>
  <c r="Q133" i="1"/>
  <c r="S133" i="1" s="1"/>
  <c r="R132" i="1"/>
  <c r="Q132" i="1"/>
  <c r="S132" i="1" s="1"/>
  <c r="R131" i="1"/>
  <c r="S131" i="1" s="1"/>
  <c r="Q131" i="1"/>
  <c r="P130" i="1"/>
  <c r="O130" i="1"/>
  <c r="R127" i="1"/>
  <c r="S127" i="1" s="1"/>
  <c r="S126" i="1" s="1"/>
  <c r="Q127" i="1"/>
  <c r="Q126" i="1"/>
  <c r="P126" i="1"/>
  <c r="O126" i="1"/>
  <c r="R124" i="1"/>
  <c r="S124" i="1" s="1"/>
  <c r="Q124" i="1"/>
  <c r="R123" i="1"/>
  <c r="Q123" i="1"/>
  <c r="S123" i="1" s="1"/>
  <c r="R122" i="1"/>
  <c r="R121" i="1" s="1"/>
  <c r="Q122" i="1"/>
  <c r="S122" i="1" s="1"/>
  <c r="P121" i="1"/>
  <c r="P162" i="1" s="1"/>
  <c r="P171" i="1" s="1"/>
  <c r="O121" i="1"/>
  <c r="S119" i="1"/>
  <c r="R119" i="1"/>
  <c r="Q119" i="1"/>
  <c r="P119" i="1"/>
  <c r="O119" i="1"/>
  <c r="Q118" i="1"/>
  <c r="O118" i="1"/>
  <c r="R112" i="1"/>
  <c r="Q112" i="1"/>
  <c r="S112" i="1" s="1"/>
  <c r="R111" i="1"/>
  <c r="Q111" i="1"/>
  <c r="S111" i="1" s="1"/>
  <c r="S110" i="1"/>
  <c r="R110" i="1"/>
  <c r="Q110" i="1"/>
  <c r="R109" i="1"/>
  <c r="S109" i="1" s="1"/>
  <c r="Q109" i="1"/>
  <c r="R108" i="1"/>
  <c r="Q108" i="1"/>
  <c r="S108" i="1" s="1"/>
  <c r="R107" i="1"/>
  <c r="Q107" i="1"/>
  <c r="S107" i="1" s="1"/>
  <c r="R103" i="1"/>
  <c r="Q103" i="1"/>
  <c r="S103" i="1" s="1"/>
  <c r="S102" i="1" s="1"/>
  <c r="R102" i="1"/>
  <c r="P102" i="1"/>
  <c r="O102" i="1"/>
  <c r="R100" i="1"/>
  <c r="Q100" i="1"/>
  <c r="S100" i="1" s="1"/>
  <c r="S99" i="1"/>
  <c r="Q99" i="1"/>
  <c r="P99" i="1"/>
  <c r="O99" i="1"/>
  <c r="R97" i="1"/>
  <c r="Q97" i="1"/>
  <c r="S97" i="1" s="1"/>
  <c r="R94" i="1"/>
  <c r="Q94" i="1"/>
  <c r="S94" i="1" s="1"/>
  <c r="R93" i="1"/>
  <c r="Q93" i="1"/>
  <c r="S93" i="1" s="1"/>
  <c r="R92" i="1"/>
  <c r="Q92" i="1"/>
  <c r="Q206" i="1" s="1"/>
  <c r="R91" i="1"/>
  <c r="Q91" i="1"/>
  <c r="S91" i="1" s="1"/>
  <c r="R90" i="1"/>
  <c r="Q90" i="1"/>
  <c r="S90" i="1" s="1"/>
  <c r="R89" i="1"/>
  <c r="Q89" i="1"/>
  <c r="S89" i="1" s="1"/>
  <c r="R88" i="1"/>
  <c r="S88" i="1" s="1"/>
  <c r="Q88" i="1"/>
  <c r="R87" i="1"/>
  <c r="Q87" i="1"/>
  <c r="S87" i="1" s="1"/>
  <c r="R86" i="1"/>
  <c r="Q86" i="1"/>
  <c r="S86" i="1" s="1"/>
  <c r="S85" i="1"/>
  <c r="R85" i="1"/>
  <c r="Q85" i="1"/>
  <c r="R84" i="1"/>
  <c r="P84" i="1"/>
  <c r="O84" i="1"/>
  <c r="S82" i="1"/>
  <c r="R82" i="1"/>
  <c r="Q82" i="1"/>
  <c r="R81" i="1"/>
  <c r="S81" i="1" s="1"/>
  <c r="Q81" i="1"/>
  <c r="R80" i="1"/>
  <c r="Q80" i="1"/>
  <c r="S80" i="1" s="1"/>
  <c r="R79" i="1"/>
  <c r="Q79" i="1"/>
  <c r="S79" i="1" s="1"/>
  <c r="S78" i="1"/>
  <c r="R78" i="1"/>
  <c r="Q78" i="1"/>
  <c r="R77" i="1"/>
  <c r="S77" i="1" s="1"/>
  <c r="Q77" i="1"/>
  <c r="R76" i="1"/>
  <c r="Q76" i="1"/>
  <c r="S76" i="1" s="1"/>
  <c r="R75" i="1"/>
  <c r="Q75" i="1"/>
  <c r="S75" i="1" s="1"/>
  <c r="S74" i="1"/>
  <c r="R74" i="1"/>
  <c r="Q74" i="1"/>
  <c r="R73" i="1"/>
  <c r="P73" i="1"/>
  <c r="O73" i="1"/>
  <c r="S70" i="1"/>
  <c r="S69" i="1" s="1"/>
  <c r="R70" i="1"/>
  <c r="Q70" i="1"/>
  <c r="R69" i="1"/>
  <c r="Q69" i="1"/>
  <c r="P69" i="1"/>
  <c r="O69" i="1"/>
  <c r="S67" i="1"/>
  <c r="S181" i="1" s="1"/>
  <c r="R67" i="1"/>
  <c r="Q67" i="1"/>
  <c r="R66" i="1"/>
  <c r="Q66" i="1"/>
  <c r="Q180" i="1" s="1"/>
  <c r="R65" i="1"/>
  <c r="R64" i="1" s="1"/>
  <c r="Q65" i="1"/>
  <c r="S65" i="1" s="1"/>
  <c r="P64" i="1"/>
  <c r="P105" i="1" s="1"/>
  <c r="P114" i="1" s="1"/>
  <c r="O64" i="1"/>
  <c r="S62" i="1"/>
  <c r="R62" i="1"/>
  <c r="Q62" i="1"/>
  <c r="P62" i="1"/>
  <c r="O62" i="1"/>
  <c r="Q61" i="1"/>
  <c r="O61" i="1"/>
  <c r="AK55" i="1"/>
  <c r="AJ55" i="1"/>
  <c r="AL55" i="1" s="1"/>
  <c r="AK54" i="1"/>
  <c r="AJ54" i="1"/>
  <c r="AL54" i="1" s="1"/>
  <c r="AL225" i="1" s="1"/>
  <c r="AL53" i="1"/>
  <c r="AK53" i="1"/>
  <c r="AJ53" i="1"/>
  <c r="AK52" i="1"/>
  <c r="AL52" i="1" s="1"/>
  <c r="AJ52" i="1"/>
  <c r="AK51" i="1"/>
  <c r="AJ51" i="1"/>
  <c r="AL51" i="1" s="1"/>
  <c r="AK50" i="1"/>
  <c r="AK49" i="1" s="1"/>
  <c r="AJ50" i="1"/>
  <c r="AL50" i="1" s="1"/>
  <c r="AI49" i="1"/>
  <c r="AH49" i="1"/>
  <c r="AH220" i="1" s="1"/>
  <c r="AK44" i="1"/>
  <c r="AJ44" i="1"/>
  <c r="AL44" i="1" s="1"/>
  <c r="AK43" i="1"/>
  <c r="AJ43" i="1"/>
  <c r="AL43" i="1" s="1"/>
  <c r="AK42" i="1"/>
  <c r="AJ42" i="1"/>
  <c r="AJ41" i="1" s="1"/>
  <c r="AK41" i="1"/>
  <c r="AI41" i="1"/>
  <c r="AH41" i="1"/>
  <c r="AK39" i="1"/>
  <c r="AJ39" i="1"/>
  <c r="AL39" i="1" s="1"/>
  <c r="AL210" i="1" s="1"/>
  <c r="AK38" i="1"/>
  <c r="AK209" i="1" s="1"/>
  <c r="AJ38" i="1"/>
  <c r="AJ209" i="1" s="1"/>
  <c r="AK37" i="1"/>
  <c r="AK208" i="1" s="1"/>
  <c r="AJ37" i="1"/>
  <c r="AL37" i="1" s="1"/>
  <c r="AK36" i="1"/>
  <c r="AK207" i="1" s="1"/>
  <c r="AJ36" i="1"/>
  <c r="AK35" i="1"/>
  <c r="AJ35" i="1"/>
  <c r="AL35" i="1" s="1"/>
  <c r="AL206" i="1" s="1"/>
  <c r="AK34" i="1"/>
  <c r="AL34" i="1" s="1"/>
  <c r="AL205" i="1" s="1"/>
  <c r="AJ34" i="1"/>
  <c r="AJ205" i="1" s="1"/>
  <c r="AK33" i="1"/>
  <c r="AK204" i="1" s="1"/>
  <c r="AJ33" i="1"/>
  <c r="AL33" i="1" s="1"/>
  <c r="AL204" i="1" s="1"/>
  <c r="AK32" i="1"/>
  <c r="AK203" i="1" s="1"/>
  <c r="AJ32" i="1"/>
  <c r="AK31" i="1"/>
  <c r="AJ31" i="1"/>
  <c r="AJ202" i="1" s="1"/>
  <c r="AI30" i="1"/>
  <c r="AH30" i="1"/>
  <c r="AH201" i="1" s="1"/>
  <c r="AK28" i="1"/>
  <c r="AJ28" i="1"/>
  <c r="AL28" i="1" s="1"/>
  <c r="AL199" i="1" s="1"/>
  <c r="AK26" i="1"/>
  <c r="AL26" i="1" s="1"/>
  <c r="AJ26" i="1"/>
  <c r="AK25" i="1"/>
  <c r="AJ25" i="1"/>
  <c r="AK23" i="1"/>
  <c r="AK194" i="1" s="1"/>
  <c r="AJ23" i="1"/>
  <c r="AL23" i="1" s="1"/>
  <c r="AL194" i="1" s="1"/>
  <c r="AK22" i="1"/>
  <c r="AK193" i="1" s="1"/>
  <c r="AJ22" i="1"/>
  <c r="AJ193" i="1" s="1"/>
  <c r="AK21" i="1"/>
  <c r="AJ21" i="1"/>
  <c r="AJ192" i="1" s="1"/>
  <c r="AK20" i="1"/>
  <c r="AJ20" i="1"/>
  <c r="AK19" i="1"/>
  <c r="AJ19" i="1"/>
  <c r="AL19" i="1" s="1"/>
  <c r="AL190" i="1" s="1"/>
  <c r="AI18" i="1"/>
  <c r="AI189" i="1" s="1"/>
  <c r="AH18" i="1"/>
  <c r="AH189" i="1" s="1"/>
  <c r="AK16" i="1"/>
  <c r="AK187" i="1" s="1"/>
  <c r="AJ16" i="1"/>
  <c r="AK13" i="1"/>
  <c r="AJ13" i="1"/>
  <c r="AJ184" i="1" s="1"/>
  <c r="AK12" i="1"/>
  <c r="AK183" i="1" s="1"/>
  <c r="AJ12" i="1"/>
  <c r="AK11" i="1"/>
  <c r="AJ11" i="1"/>
  <c r="AK9" i="1"/>
  <c r="AJ9" i="1"/>
  <c r="AK7" i="1"/>
  <c r="AK178" i="1" s="1"/>
  <c r="AJ7" i="1"/>
  <c r="AL5" i="1"/>
  <c r="AL62" i="1" s="1"/>
  <c r="AL119" i="1" s="1"/>
  <c r="AL176" i="1" s="1"/>
  <c r="Q29" i="1"/>
  <c r="Q30" i="1"/>
  <c r="Q31" i="1"/>
  <c r="Q202" i="1" s="1"/>
  <c r="Q32" i="1"/>
  <c r="S32" i="1" s="1"/>
  <c r="Q33" i="1"/>
  <c r="Q34" i="1"/>
  <c r="R56" i="1"/>
  <c r="Q56" i="1"/>
  <c r="S56" i="1" s="1"/>
  <c r="S227" i="1" s="1"/>
  <c r="R55" i="1"/>
  <c r="Q55" i="1"/>
  <c r="S55" i="1" s="1"/>
  <c r="S226" i="1" s="1"/>
  <c r="R54" i="1"/>
  <c r="Q54" i="1"/>
  <c r="S54" i="1" s="1"/>
  <c r="S225" i="1" s="1"/>
  <c r="R53" i="1"/>
  <c r="S53" i="1" s="1"/>
  <c r="Q53" i="1"/>
  <c r="R52" i="1"/>
  <c r="Q52" i="1"/>
  <c r="S52" i="1" s="1"/>
  <c r="R51" i="1"/>
  <c r="Q51" i="1"/>
  <c r="S51" i="1" s="1"/>
  <c r="S50" i="1"/>
  <c r="R50" i="1"/>
  <c r="Q50" i="1"/>
  <c r="R220" i="1"/>
  <c r="P220" i="1"/>
  <c r="R46" i="1"/>
  <c r="Q46" i="1"/>
  <c r="S46" i="1" s="1"/>
  <c r="O216" i="1"/>
  <c r="R43" i="1"/>
  <c r="Q43" i="1"/>
  <c r="S43" i="1" s="1"/>
  <c r="O213" i="1"/>
  <c r="R40" i="1"/>
  <c r="Q40" i="1"/>
  <c r="S40" i="1" s="1"/>
  <c r="R37" i="1"/>
  <c r="Q37" i="1"/>
  <c r="S37" i="1" s="1"/>
  <c r="S36" i="1"/>
  <c r="R36" i="1"/>
  <c r="Q36" i="1"/>
  <c r="R35" i="1"/>
  <c r="S35" i="1" s="1"/>
  <c r="Q35" i="1"/>
  <c r="R34" i="1"/>
  <c r="R33" i="1"/>
  <c r="R204" i="1" s="1"/>
  <c r="R32" i="1"/>
  <c r="R31" i="1"/>
  <c r="R30" i="1"/>
  <c r="S30" i="1"/>
  <c r="R29" i="1"/>
  <c r="S29" i="1"/>
  <c r="R28" i="1"/>
  <c r="S28" i="1" s="1"/>
  <c r="S199" i="1" s="1"/>
  <c r="Q28" i="1"/>
  <c r="Q199" i="1" s="1"/>
  <c r="P27" i="1"/>
  <c r="P198" i="1" s="1"/>
  <c r="S25" i="1"/>
  <c r="S196" i="1" s="1"/>
  <c r="R25" i="1"/>
  <c r="Q25" i="1"/>
  <c r="Q196" i="1" s="1"/>
  <c r="R24" i="1"/>
  <c r="Q24" i="1"/>
  <c r="R23" i="1"/>
  <c r="Q23" i="1"/>
  <c r="S23" i="1" s="1"/>
  <c r="R22" i="1"/>
  <c r="Q22" i="1"/>
  <c r="S22" i="1" s="1"/>
  <c r="S193" i="1" s="1"/>
  <c r="S21" i="1"/>
  <c r="R21" i="1"/>
  <c r="Q21" i="1"/>
  <c r="R20" i="1"/>
  <c r="Q20" i="1"/>
  <c r="Q191" i="1" s="1"/>
  <c r="R19" i="1"/>
  <c r="Q19" i="1"/>
  <c r="S19" i="1" s="1"/>
  <c r="R18" i="1"/>
  <c r="Q18" i="1"/>
  <c r="S18" i="1" s="1"/>
  <c r="S17" i="1"/>
  <c r="R17" i="1"/>
  <c r="Q17" i="1"/>
  <c r="R16" i="1"/>
  <c r="P16" i="1"/>
  <c r="O16" i="1"/>
  <c r="O187" i="1" s="1"/>
  <c r="S14" i="1"/>
  <c r="R14" i="1"/>
  <c r="Q14" i="1"/>
  <c r="R13" i="1"/>
  <c r="R12" i="1" s="1"/>
  <c r="Q13" i="1"/>
  <c r="Q184" i="1" s="1"/>
  <c r="P12" i="1"/>
  <c r="O12" i="1"/>
  <c r="R10" i="1"/>
  <c r="S10" i="1" s="1"/>
  <c r="Q10" i="1"/>
  <c r="R9" i="1"/>
  <c r="Q9" i="1"/>
  <c r="R8" i="1"/>
  <c r="Q8" i="1"/>
  <c r="P7" i="1"/>
  <c r="P48" i="1" s="1"/>
  <c r="P57" i="1" s="1"/>
  <c r="P228" i="1" s="1"/>
  <c r="O7" i="1"/>
  <c r="AC184" i="1"/>
  <c r="AD184" i="1"/>
  <c r="AD183" i="1"/>
  <c r="AC183" i="1"/>
  <c r="X184" i="1"/>
  <c r="Y184" i="1"/>
  <c r="Y183" i="1"/>
  <c r="X183" i="1"/>
  <c r="X191" i="1"/>
  <c r="S208" i="1" l="1"/>
  <c r="AJ196" i="1"/>
  <c r="AK196" i="1"/>
  <c r="AK180" i="1"/>
  <c r="AL125" i="1"/>
  <c r="AJ178" i="1"/>
  <c r="AL82" i="1"/>
  <c r="AK182" i="1"/>
  <c r="AL68" i="1"/>
  <c r="AJ180" i="1"/>
  <c r="AJ226" i="1"/>
  <c r="AJ225" i="1"/>
  <c r="AJ213" i="1"/>
  <c r="AK205" i="1"/>
  <c r="AL31" i="1"/>
  <c r="AL202" i="1" s="1"/>
  <c r="AJ204" i="1"/>
  <c r="AJ208" i="1"/>
  <c r="AL36" i="1"/>
  <c r="AL207" i="1" s="1"/>
  <c r="AK30" i="1"/>
  <c r="AK201" i="1" s="1"/>
  <c r="AL32" i="1"/>
  <c r="AL203" i="1" s="1"/>
  <c r="AJ30" i="1"/>
  <c r="AJ201" i="1" s="1"/>
  <c r="AJ203" i="1"/>
  <c r="AL13" i="1"/>
  <c r="AL184" i="1" s="1"/>
  <c r="AL12" i="1"/>
  <c r="AL183" i="1" s="1"/>
  <c r="AJ183" i="1"/>
  <c r="AL25" i="1"/>
  <c r="AJ199" i="1"/>
  <c r="AK18" i="1"/>
  <c r="AK189" i="1" s="1"/>
  <c r="AL22" i="1"/>
  <c r="AL193" i="1" s="1"/>
  <c r="AI48" i="1"/>
  <c r="AI57" i="1" s="1"/>
  <c r="AL16" i="1"/>
  <c r="AL187" i="1" s="1"/>
  <c r="AL11" i="1"/>
  <c r="AJ182" i="1"/>
  <c r="AL9" i="1"/>
  <c r="AL180" i="1" s="1"/>
  <c r="S141" i="1"/>
  <c r="S200" i="1"/>
  <c r="Q121" i="1"/>
  <c r="O162" i="1"/>
  <c r="O171" i="1" s="1"/>
  <c r="S121" i="1"/>
  <c r="S162" i="1" s="1"/>
  <c r="S171" i="1" s="1"/>
  <c r="Q212" i="1"/>
  <c r="S207" i="1"/>
  <c r="S92" i="1"/>
  <c r="S206" i="1" s="1"/>
  <c r="S203" i="1"/>
  <c r="Q201" i="1"/>
  <c r="Q200" i="1"/>
  <c r="O198" i="1"/>
  <c r="O105" i="1"/>
  <c r="O114" i="1" s="1"/>
  <c r="S66" i="1"/>
  <c r="S64" i="1" s="1"/>
  <c r="Q227" i="1"/>
  <c r="Q225" i="1"/>
  <c r="Q222" i="1"/>
  <c r="S218" i="1"/>
  <c r="S45" i="1"/>
  <c r="S216" i="1"/>
  <c r="Q217" i="1"/>
  <c r="S217" i="1"/>
  <c r="Q42" i="1"/>
  <c r="S42" i="1"/>
  <c r="S213" i="1"/>
  <c r="Q214" i="1"/>
  <c r="S211" i="1"/>
  <c r="Q208" i="1"/>
  <c r="S33" i="1"/>
  <c r="S204" i="1" s="1"/>
  <c r="Q204" i="1"/>
  <c r="Q203" i="1"/>
  <c r="R199" i="1"/>
  <c r="R27" i="1"/>
  <c r="R198" i="1" s="1"/>
  <c r="S24" i="1"/>
  <c r="S195" i="1" s="1"/>
  <c r="S20" i="1"/>
  <c r="S191" i="1" s="1"/>
  <c r="O48" i="1"/>
  <c r="Q12" i="1"/>
  <c r="Q183" i="1" s="1"/>
  <c r="P219" i="1"/>
  <c r="S9" i="1"/>
  <c r="O178" i="1"/>
  <c r="AJ185" i="1"/>
  <c r="AK185" i="1"/>
  <c r="AL132" i="1"/>
  <c r="AL144" i="1"/>
  <c r="AL155" i="1"/>
  <c r="AL121" i="1"/>
  <c r="AJ144" i="1"/>
  <c r="AJ162" i="1" s="1"/>
  <c r="AI163" i="1"/>
  <c r="AL64" i="1"/>
  <c r="AL98" i="1"/>
  <c r="AK105" i="1"/>
  <c r="AK114" i="1" s="1"/>
  <c r="AL75" i="1"/>
  <c r="AJ75" i="1"/>
  <c r="AJ98" i="1"/>
  <c r="AJ105" i="1" s="1"/>
  <c r="AJ114" i="1" s="1"/>
  <c r="S130" i="1"/>
  <c r="Q130" i="1"/>
  <c r="Q141" i="1"/>
  <c r="R126" i="1"/>
  <c r="R130" i="1"/>
  <c r="R141" i="1"/>
  <c r="R162" i="1" s="1"/>
  <c r="R171" i="1" s="1"/>
  <c r="S73" i="1"/>
  <c r="Q64" i="1"/>
  <c r="Q102" i="1"/>
  <c r="Q73" i="1"/>
  <c r="Q84" i="1"/>
  <c r="R99" i="1"/>
  <c r="R105" i="1" s="1"/>
  <c r="R114" i="1" s="1"/>
  <c r="AL49" i="1"/>
  <c r="AL220" i="1" s="1"/>
  <c r="AH48" i="1"/>
  <c r="AL42" i="1"/>
  <c r="AL38" i="1"/>
  <c r="AL209" i="1" s="1"/>
  <c r="AL30" i="1"/>
  <c r="AL201" i="1" s="1"/>
  <c r="AL21" i="1"/>
  <c r="AL192" i="1" s="1"/>
  <c r="AL20" i="1"/>
  <c r="AK48" i="1"/>
  <c r="AJ49" i="1"/>
  <c r="AJ220" i="1" s="1"/>
  <c r="AL7" i="1"/>
  <c r="AJ18" i="1"/>
  <c r="S31" i="1"/>
  <c r="S202" i="1" s="1"/>
  <c r="S34" i="1"/>
  <c r="S205" i="1" s="1"/>
  <c r="S8" i="1"/>
  <c r="S179" i="1" s="1"/>
  <c r="R7" i="1"/>
  <c r="S16" i="1"/>
  <c r="S187" i="1" s="1"/>
  <c r="S7" i="1"/>
  <c r="S220" i="1"/>
  <c r="S13" i="1"/>
  <c r="Q7" i="1"/>
  <c r="Q178" i="1" s="1"/>
  <c r="Q210" i="1"/>
  <c r="Q213" i="1"/>
  <c r="Q216" i="1"/>
  <c r="Q16" i="1"/>
  <c r="Q187" i="1" s="1"/>
  <c r="Q27" i="1"/>
  <c r="Q220" i="1"/>
  <c r="AA21" i="1"/>
  <c r="AE23" i="1"/>
  <c r="AF23" i="1"/>
  <c r="U30" i="1"/>
  <c r="V30" i="1"/>
  <c r="X30" i="1"/>
  <c r="Y30" i="1"/>
  <c r="AC30" i="1"/>
  <c r="AD30" i="1"/>
  <c r="AE34" i="1"/>
  <c r="AF34" i="1"/>
  <c r="AE35" i="1"/>
  <c r="AF35" i="1"/>
  <c r="AE36" i="1"/>
  <c r="AF36" i="1"/>
  <c r="AG36" i="1" s="1"/>
  <c r="AE37" i="1"/>
  <c r="AF37" i="1"/>
  <c r="AE38" i="1"/>
  <c r="AF38" i="1"/>
  <c r="AE39" i="1"/>
  <c r="AF39" i="1"/>
  <c r="AL178" i="1" l="1"/>
  <c r="AL105" i="1"/>
  <c r="AL114" i="1" s="1"/>
  <c r="AL196" i="1"/>
  <c r="AL182" i="1"/>
  <c r="AL41" i="1"/>
  <c r="AL212" i="1" s="1"/>
  <c r="AL213" i="1"/>
  <c r="AI219" i="1"/>
  <c r="AL18" i="1"/>
  <c r="AL189" i="1" s="1"/>
  <c r="AL191" i="1"/>
  <c r="AJ48" i="1"/>
  <c r="AJ57" i="1" s="1"/>
  <c r="AJ189" i="1"/>
  <c r="AK57" i="1"/>
  <c r="AK219" i="1"/>
  <c r="AH57" i="1"/>
  <c r="AH228" i="1" s="1"/>
  <c r="AH219" i="1"/>
  <c r="Q162" i="1"/>
  <c r="Q171" i="1" s="1"/>
  <c r="S84" i="1"/>
  <c r="S105" i="1" s="1"/>
  <c r="S114" i="1" s="1"/>
  <c r="Q198" i="1"/>
  <c r="S178" i="1"/>
  <c r="O219" i="1"/>
  <c r="S180" i="1"/>
  <c r="S27" i="1"/>
  <c r="O57" i="1"/>
  <c r="O228" i="1" s="1"/>
  <c r="S12" i="1"/>
  <c r="S183" i="1" s="1"/>
  <c r="S184" i="1"/>
  <c r="R48" i="1"/>
  <c r="R178" i="1"/>
  <c r="AL185" i="1"/>
  <c r="AJ171" i="1"/>
  <c r="AJ163" i="1"/>
  <c r="AL162" i="1"/>
  <c r="AI171" i="1"/>
  <c r="AI228" i="1" s="1"/>
  <c r="Q105" i="1"/>
  <c r="Q114" i="1" s="1"/>
  <c r="Q48" i="1"/>
  <c r="AG35" i="1"/>
  <c r="AG34" i="1"/>
  <c r="AG39" i="1"/>
  <c r="AG37" i="1"/>
  <c r="AG38" i="1"/>
  <c r="AG23" i="1"/>
  <c r="AL58" i="1" l="1"/>
  <c r="AJ228" i="1"/>
  <c r="AK228" i="1"/>
  <c r="AJ219" i="1"/>
  <c r="AL48" i="1"/>
  <c r="S198" i="1"/>
  <c r="S48" i="1"/>
  <c r="S57" i="1" s="1"/>
  <c r="S228" i="1" s="1"/>
  <c r="R57" i="1"/>
  <c r="R228" i="1" s="1"/>
  <c r="R219" i="1"/>
  <c r="Q57" i="1"/>
  <c r="Q228" i="1" s="1"/>
  <c r="Q219" i="1"/>
  <c r="AL171" i="1"/>
  <c r="AL163" i="1"/>
  <c r="AK163" i="1"/>
  <c r="AK171" i="1" s="1"/>
  <c r="AC155" i="1"/>
  <c r="AD155" i="1"/>
  <c r="AC144" i="1"/>
  <c r="AD144" i="1"/>
  <c r="W142" i="1"/>
  <c r="Z142" i="1"/>
  <c r="AE142" i="1" s="1"/>
  <c r="AA142" i="1"/>
  <c r="AF142" i="1" s="1"/>
  <c r="AC132" i="1"/>
  <c r="AD132" i="1"/>
  <c r="AC98" i="1"/>
  <c r="AD98" i="1"/>
  <c r="AC87" i="1"/>
  <c r="AD87" i="1"/>
  <c r="AC75" i="1"/>
  <c r="AD75" i="1"/>
  <c r="AC178" i="1"/>
  <c r="AD178" i="1"/>
  <c r="AC179" i="1"/>
  <c r="AD179" i="1"/>
  <c r="AE179" i="1"/>
  <c r="AF179" i="1"/>
  <c r="AG179" i="1"/>
  <c r="AC180" i="1"/>
  <c r="AD180" i="1"/>
  <c r="AC181" i="1"/>
  <c r="AD181" i="1"/>
  <c r="AE181" i="1"/>
  <c r="AF181" i="1"/>
  <c r="AG181" i="1"/>
  <c r="AC182" i="1"/>
  <c r="AD182" i="1"/>
  <c r="AC186" i="1"/>
  <c r="AD186" i="1"/>
  <c r="AE186" i="1"/>
  <c r="AF186" i="1"/>
  <c r="AG186" i="1"/>
  <c r="AC187" i="1"/>
  <c r="AD187" i="1"/>
  <c r="AC188" i="1"/>
  <c r="AD188" i="1"/>
  <c r="AE188" i="1"/>
  <c r="AF188" i="1"/>
  <c r="AG188" i="1"/>
  <c r="AC190" i="1"/>
  <c r="AD190" i="1"/>
  <c r="AC191" i="1"/>
  <c r="AD191" i="1"/>
  <c r="AC192" i="1"/>
  <c r="AD192" i="1"/>
  <c r="AC193" i="1"/>
  <c r="AD193" i="1"/>
  <c r="AC194" i="1"/>
  <c r="AD194" i="1"/>
  <c r="AC196" i="1"/>
  <c r="AD196" i="1"/>
  <c r="AC197" i="1"/>
  <c r="AD197" i="1"/>
  <c r="AC198" i="1"/>
  <c r="AD198" i="1"/>
  <c r="AE198" i="1"/>
  <c r="AF198" i="1"/>
  <c r="AG198" i="1"/>
  <c r="AC199" i="1"/>
  <c r="AD199" i="1"/>
  <c r="AC200" i="1"/>
  <c r="AD200" i="1"/>
  <c r="AE200" i="1"/>
  <c r="AF200" i="1"/>
  <c r="AG200" i="1"/>
  <c r="AC202" i="1"/>
  <c r="AD202" i="1"/>
  <c r="AC203" i="1"/>
  <c r="AD203" i="1"/>
  <c r="AC204" i="1"/>
  <c r="AD204" i="1"/>
  <c r="AC205" i="1"/>
  <c r="AD205" i="1"/>
  <c r="AE205" i="1"/>
  <c r="AF205" i="1"/>
  <c r="AG205" i="1"/>
  <c r="AC206" i="1"/>
  <c r="AD206" i="1"/>
  <c r="AE206" i="1"/>
  <c r="AF206" i="1"/>
  <c r="AG206" i="1"/>
  <c r="AC207" i="1"/>
  <c r="AD207" i="1"/>
  <c r="AE207" i="1"/>
  <c r="AF207" i="1"/>
  <c r="AG207" i="1"/>
  <c r="AC208" i="1"/>
  <c r="AD208" i="1"/>
  <c r="AE208" i="1"/>
  <c r="AF208" i="1"/>
  <c r="AG208" i="1"/>
  <c r="AC209" i="1"/>
  <c r="AD209" i="1"/>
  <c r="AE209" i="1"/>
  <c r="AF209" i="1"/>
  <c r="AG209" i="1"/>
  <c r="AC210" i="1"/>
  <c r="AD210" i="1"/>
  <c r="AE210" i="1"/>
  <c r="AF210" i="1"/>
  <c r="AG210" i="1"/>
  <c r="AC211" i="1"/>
  <c r="AD211" i="1"/>
  <c r="AE211" i="1"/>
  <c r="AF211" i="1"/>
  <c r="AG211" i="1"/>
  <c r="AC213" i="1"/>
  <c r="AD213" i="1"/>
  <c r="AC214" i="1"/>
  <c r="AD214" i="1"/>
  <c r="AC215" i="1"/>
  <c r="AD215" i="1"/>
  <c r="AC216" i="1"/>
  <c r="AD216" i="1"/>
  <c r="AE216" i="1"/>
  <c r="AF216" i="1"/>
  <c r="AG216" i="1"/>
  <c r="AC217" i="1"/>
  <c r="AD217" i="1"/>
  <c r="AE217" i="1"/>
  <c r="AF217" i="1"/>
  <c r="AG217" i="1"/>
  <c r="AC218" i="1"/>
  <c r="AD218" i="1"/>
  <c r="AE218" i="1"/>
  <c r="AF218" i="1"/>
  <c r="AG218" i="1"/>
  <c r="AC221" i="1"/>
  <c r="AD221" i="1"/>
  <c r="AC222" i="1"/>
  <c r="AD222" i="1"/>
  <c r="AC223" i="1"/>
  <c r="AD223" i="1"/>
  <c r="AC224" i="1"/>
  <c r="AD224" i="1"/>
  <c r="AC225" i="1"/>
  <c r="AD225" i="1"/>
  <c r="AC226" i="1"/>
  <c r="AD226" i="1"/>
  <c r="AC49" i="1"/>
  <c r="AD49" i="1"/>
  <c r="AC41" i="1"/>
  <c r="AD41" i="1"/>
  <c r="AC18" i="1"/>
  <c r="AC48" i="1" s="1"/>
  <c r="AD18" i="1"/>
  <c r="AF21" i="1"/>
  <c r="Z7" i="1"/>
  <c r="AE7" i="1" s="1"/>
  <c r="AG5" i="1"/>
  <c r="AG62" i="1" s="1"/>
  <c r="AG119" i="1" s="1"/>
  <c r="AG176" i="1" s="1"/>
  <c r="J141" i="1"/>
  <c r="K141" i="1"/>
  <c r="J130" i="1"/>
  <c r="K130" i="1"/>
  <c r="J126" i="1"/>
  <c r="K126" i="1"/>
  <c r="J121" i="1"/>
  <c r="K121" i="1"/>
  <c r="J102" i="1"/>
  <c r="K102" i="1"/>
  <c r="M100" i="1"/>
  <c r="N99" i="1" s="1"/>
  <c r="L100" i="1"/>
  <c r="J99" i="1"/>
  <c r="K99" i="1"/>
  <c r="L99" i="1"/>
  <c r="M99" i="1"/>
  <c r="J96" i="1"/>
  <c r="K96" i="1"/>
  <c r="J84" i="1"/>
  <c r="K84" i="1"/>
  <c r="J73" i="1"/>
  <c r="K73" i="1"/>
  <c r="M70" i="1"/>
  <c r="M69" i="1" s="1"/>
  <c r="L70" i="1"/>
  <c r="J69" i="1"/>
  <c r="K69" i="1"/>
  <c r="J64" i="1"/>
  <c r="K64" i="1"/>
  <c r="J49" i="1"/>
  <c r="J220" i="1" s="1"/>
  <c r="K49" i="1"/>
  <c r="J45" i="1"/>
  <c r="J216" i="1" s="1"/>
  <c r="K45" i="1"/>
  <c r="J42" i="1"/>
  <c r="J213" i="1" s="1"/>
  <c r="K42" i="1"/>
  <c r="K213" i="1" s="1"/>
  <c r="J39" i="1"/>
  <c r="J210" i="1" s="1"/>
  <c r="K39" i="1"/>
  <c r="J27" i="1"/>
  <c r="K27" i="1"/>
  <c r="J16" i="1"/>
  <c r="K16" i="1"/>
  <c r="J12" i="1"/>
  <c r="K12" i="1"/>
  <c r="J7" i="1"/>
  <c r="J178" i="1" s="1"/>
  <c r="K7" i="1"/>
  <c r="J179" i="1"/>
  <c r="K179" i="1"/>
  <c r="J180" i="1"/>
  <c r="K180" i="1"/>
  <c r="J181" i="1"/>
  <c r="K181" i="1"/>
  <c r="J182" i="1"/>
  <c r="K182" i="1"/>
  <c r="L182" i="1"/>
  <c r="M182" i="1"/>
  <c r="N182" i="1"/>
  <c r="J184" i="1"/>
  <c r="K184" i="1"/>
  <c r="J185" i="1"/>
  <c r="K185" i="1"/>
  <c r="J186" i="1"/>
  <c r="K186" i="1"/>
  <c r="L186" i="1"/>
  <c r="M186" i="1"/>
  <c r="N186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L197" i="1"/>
  <c r="M197" i="1"/>
  <c r="N197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L209" i="1"/>
  <c r="M209" i="1"/>
  <c r="N209" i="1"/>
  <c r="J211" i="1"/>
  <c r="K211" i="1"/>
  <c r="J214" i="1"/>
  <c r="K214" i="1"/>
  <c r="J215" i="1"/>
  <c r="K215" i="1"/>
  <c r="L215" i="1"/>
  <c r="M215" i="1"/>
  <c r="N215" i="1"/>
  <c r="J217" i="1"/>
  <c r="K217" i="1"/>
  <c r="J218" i="1"/>
  <c r="K218" i="1"/>
  <c r="L218" i="1"/>
  <c r="M218" i="1"/>
  <c r="N218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N176" i="1"/>
  <c r="M176" i="1"/>
  <c r="L176" i="1"/>
  <c r="L175" i="1"/>
  <c r="K176" i="1"/>
  <c r="J176" i="1"/>
  <c r="J175" i="1"/>
  <c r="N119" i="1"/>
  <c r="M119" i="1"/>
  <c r="L119" i="1"/>
  <c r="L118" i="1"/>
  <c r="K119" i="1"/>
  <c r="J119" i="1"/>
  <c r="J118" i="1"/>
  <c r="L61" i="1"/>
  <c r="J61" i="1"/>
  <c r="J62" i="1"/>
  <c r="K62" i="1"/>
  <c r="L62" i="1"/>
  <c r="M62" i="1"/>
  <c r="N62" i="1"/>
  <c r="Y18" i="1"/>
  <c r="X18" i="1"/>
  <c r="B227" i="1"/>
  <c r="C227" i="1"/>
  <c r="E227" i="1"/>
  <c r="F227" i="1"/>
  <c r="F49" i="1"/>
  <c r="F220" i="1" s="1"/>
  <c r="E49" i="1"/>
  <c r="E220" i="1" s="1"/>
  <c r="G56" i="1"/>
  <c r="G227" i="1" s="1"/>
  <c r="H56" i="1"/>
  <c r="D56" i="1"/>
  <c r="D227" i="1" s="1"/>
  <c r="G55" i="1"/>
  <c r="L55" i="1" s="1"/>
  <c r="Z165" i="1"/>
  <c r="AE165" i="1" s="1"/>
  <c r="AA165" i="1"/>
  <c r="AF165" i="1" s="1"/>
  <c r="Z166" i="1"/>
  <c r="AE166" i="1" s="1"/>
  <c r="AA166" i="1"/>
  <c r="AF166" i="1" s="1"/>
  <c r="Z167" i="1"/>
  <c r="AE167" i="1" s="1"/>
  <c r="AA167" i="1"/>
  <c r="AF167" i="1" s="1"/>
  <c r="Z168" i="1"/>
  <c r="AE168" i="1" s="1"/>
  <c r="AA168" i="1"/>
  <c r="AF168" i="1" s="1"/>
  <c r="Z169" i="1"/>
  <c r="AE169" i="1" s="1"/>
  <c r="AA169" i="1"/>
  <c r="AF169" i="1" s="1"/>
  <c r="AA164" i="1"/>
  <c r="AF164" i="1" s="1"/>
  <c r="Z164" i="1"/>
  <c r="AE164" i="1" s="1"/>
  <c r="Z157" i="1"/>
  <c r="AE157" i="1" s="1"/>
  <c r="AA157" i="1"/>
  <c r="AF157" i="1" s="1"/>
  <c r="Z158" i="1"/>
  <c r="AE158" i="1" s="1"/>
  <c r="AA158" i="1"/>
  <c r="AF158" i="1" s="1"/>
  <c r="AA156" i="1"/>
  <c r="AF156" i="1" s="1"/>
  <c r="Z156" i="1"/>
  <c r="AE156" i="1" s="1"/>
  <c r="X155" i="1"/>
  <c r="Y155" i="1"/>
  <c r="W147" i="1"/>
  <c r="Z146" i="1"/>
  <c r="AE146" i="1" s="1"/>
  <c r="AA146" i="1"/>
  <c r="AF146" i="1" s="1"/>
  <c r="Z147" i="1"/>
  <c r="AE147" i="1" s="1"/>
  <c r="AA147" i="1"/>
  <c r="AF147" i="1" s="1"/>
  <c r="AA145" i="1"/>
  <c r="AF145" i="1" s="1"/>
  <c r="Z145" i="1"/>
  <c r="AE145" i="1" s="1"/>
  <c r="X144" i="1"/>
  <c r="Y144" i="1"/>
  <c r="AA198" i="1"/>
  <c r="AA139" i="1"/>
  <c r="AF139" i="1" s="1"/>
  <c r="Z139" i="1"/>
  <c r="AE139" i="1" s="1"/>
  <c r="V132" i="1"/>
  <c r="X132" i="1"/>
  <c r="Y132" i="1"/>
  <c r="U132" i="1"/>
  <c r="Z134" i="1"/>
  <c r="AE134" i="1" s="1"/>
  <c r="AA134" i="1"/>
  <c r="AF134" i="1" s="1"/>
  <c r="Z135" i="1"/>
  <c r="AE135" i="1" s="1"/>
  <c r="AA135" i="1"/>
  <c r="AF135" i="1" s="1"/>
  <c r="Z136" i="1"/>
  <c r="AE136" i="1" s="1"/>
  <c r="AA136" i="1"/>
  <c r="AF136" i="1" s="1"/>
  <c r="Z137" i="1"/>
  <c r="AE137" i="1" s="1"/>
  <c r="AA137" i="1"/>
  <c r="AF137" i="1" s="1"/>
  <c r="AA133" i="1"/>
  <c r="AF133" i="1" s="1"/>
  <c r="Z133" i="1"/>
  <c r="AE133" i="1" s="1"/>
  <c r="AA130" i="1"/>
  <c r="AF130" i="1" s="1"/>
  <c r="Z130" i="1"/>
  <c r="AE130" i="1" s="1"/>
  <c r="Z127" i="1"/>
  <c r="AE127" i="1" s="1"/>
  <c r="AA127" i="1"/>
  <c r="AF127" i="1" s="1"/>
  <c r="AA126" i="1"/>
  <c r="AF126" i="1" s="1"/>
  <c r="Z126" i="1"/>
  <c r="AE126" i="1" s="1"/>
  <c r="AA125" i="1"/>
  <c r="AF125" i="1" s="1"/>
  <c r="Z125" i="1"/>
  <c r="AE125" i="1" s="1"/>
  <c r="AA123" i="1"/>
  <c r="AF123" i="1" s="1"/>
  <c r="Z123" i="1"/>
  <c r="AE123" i="1" s="1"/>
  <c r="AA121" i="1"/>
  <c r="AF121" i="1" s="1"/>
  <c r="Z121" i="1"/>
  <c r="AE121" i="1" s="1"/>
  <c r="G165" i="1"/>
  <c r="L165" i="1" s="1"/>
  <c r="H165" i="1"/>
  <c r="M165" i="1" s="1"/>
  <c r="G166" i="1"/>
  <c r="L166" i="1" s="1"/>
  <c r="H166" i="1"/>
  <c r="M166" i="1" s="1"/>
  <c r="G167" i="1"/>
  <c r="L167" i="1" s="1"/>
  <c r="H167" i="1"/>
  <c r="M167" i="1" s="1"/>
  <c r="G168" i="1"/>
  <c r="L168" i="1" s="1"/>
  <c r="H168" i="1"/>
  <c r="M168" i="1" s="1"/>
  <c r="G169" i="1"/>
  <c r="L169" i="1" s="1"/>
  <c r="H169" i="1"/>
  <c r="M169" i="1" s="1"/>
  <c r="H164" i="1"/>
  <c r="M164" i="1" s="1"/>
  <c r="G164" i="1"/>
  <c r="L164" i="1" s="1"/>
  <c r="H160" i="1"/>
  <c r="M160" i="1" s="1"/>
  <c r="G160" i="1"/>
  <c r="L160" i="1" s="1"/>
  <c r="H157" i="1"/>
  <c r="M157" i="1" s="1"/>
  <c r="G157" i="1"/>
  <c r="L157" i="1" s="1"/>
  <c r="H154" i="1"/>
  <c r="M154" i="1" s="1"/>
  <c r="G154" i="1"/>
  <c r="L154" i="1" s="1"/>
  <c r="G143" i="1"/>
  <c r="L143" i="1" s="1"/>
  <c r="H143" i="1"/>
  <c r="M143" i="1" s="1"/>
  <c r="G144" i="1"/>
  <c r="L144" i="1" s="1"/>
  <c r="H144" i="1"/>
  <c r="M144" i="1" s="1"/>
  <c r="G145" i="1"/>
  <c r="L145" i="1" s="1"/>
  <c r="H145" i="1"/>
  <c r="M145" i="1" s="1"/>
  <c r="G146" i="1"/>
  <c r="L146" i="1" s="1"/>
  <c r="H146" i="1"/>
  <c r="M146" i="1" s="1"/>
  <c r="G147" i="1"/>
  <c r="L147" i="1" s="1"/>
  <c r="H147" i="1"/>
  <c r="M147" i="1" s="1"/>
  <c r="G148" i="1"/>
  <c r="L148" i="1" s="1"/>
  <c r="H148" i="1"/>
  <c r="M148" i="1" s="1"/>
  <c r="G149" i="1"/>
  <c r="L149" i="1" s="1"/>
  <c r="H149" i="1"/>
  <c r="M149" i="1" s="1"/>
  <c r="G150" i="1"/>
  <c r="L150" i="1" s="1"/>
  <c r="H150" i="1"/>
  <c r="M150" i="1" s="1"/>
  <c r="G151" i="1"/>
  <c r="L151" i="1" s="1"/>
  <c r="H151" i="1"/>
  <c r="M151" i="1" s="1"/>
  <c r="H142" i="1"/>
  <c r="M142" i="1" s="1"/>
  <c r="G142" i="1"/>
  <c r="L142" i="1" s="1"/>
  <c r="G132" i="1"/>
  <c r="L132" i="1" s="1"/>
  <c r="H132" i="1"/>
  <c r="M132" i="1" s="1"/>
  <c r="G133" i="1"/>
  <c r="L133" i="1" s="1"/>
  <c r="H133" i="1"/>
  <c r="M133" i="1" s="1"/>
  <c r="G134" i="1"/>
  <c r="L134" i="1" s="1"/>
  <c r="H134" i="1"/>
  <c r="M134" i="1" s="1"/>
  <c r="G135" i="1"/>
  <c r="L135" i="1" s="1"/>
  <c r="H135" i="1"/>
  <c r="M135" i="1" s="1"/>
  <c r="G136" i="1"/>
  <c r="L136" i="1" s="1"/>
  <c r="H136" i="1"/>
  <c r="M136" i="1" s="1"/>
  <c r="G137" i="1"/>
  <c r="L137" i="1" s="1"/>
  <c r="H137" i="1"/>
  <c r="M137" i="1" s="1"/>
  <c r="G138" i="1"/>
  <c r="L138" i="1" s="1"/>
  <c r="H138" i="1"/>
  <c r="M138" i="1" s="1"/>
  <c r="G139" i="1"/>
  <c r="L139" i="1" s="1"/>
  <c r="H139" i="1"/>
  <c r="M139" i="1" s="1"/>
  <c r="H131" i="1"/>
  <c r="M131" i="1" s="1"/>
  <c r="G131" i="1"/>
  <c r="L131" i="1" s="1"/>
  <c r="H127" i="1"/>
  <c r="H126" i="1" s="1"/>
  <c r="G127" i="1"/>
  <c r="L127" i="1" s="1"/>
  <c r="G123" i="1"/>
  <c r="H123" i="1"/>
  <c r="M123" i="1" s="1"/>
  <c r="G124" i="1"/>
  <c r="L124" i="1" s="1"/>
  <c r="H124" i="1"/>
  <c r="M124" i="1" s="1"/>
  <c r="H182" i="1"/>
  <c r="H122" i="1"/>
  <c r="G122" i="1"/>
  <c r="L122" i="1" s="1"/>
  <c r="E141" i="1"/>
  <c r="F141" i="1"/>
  <c r="E130" i="1"/>
  <c r="F130" i="1"/>
  <c r="E126" i="1"/>
  <c r="F126" i="1"/>
  <c r="E121" i="1"/>
  <c r="F121" i="1"/>
  <c r="AA82" i="1"/>
  <c r="AF82" i="1" s="1"/>
  <c r="Z82" i="1"/>
  <c r="AE82" i="1" s="1"/>
  <c r="Z100" i="1"/>
  <c r="AE100" i="1" s="1"/>
  <c r="AA100" i="1"/>
  <c r="AF100" i="1" s="1"/>
  <c r="Z101" i="1"/>
  <c r="AE101" i="1" s="1"/>
  <c r="AA101" i="1"/>
  <c r="AF101" i="1" s="1"/>
  <c r="AA99" i="1"/>
  <c r="AF99" i="1" s="1"/>
  <c r="Z99" i="1"/>
  <c r="AE99" i="1" s="1"/>
  <c r="X98" i="1"/>
  <c r="Y98" i="1"/>
  <c r="W90" i="1"/>
  <c r="Z90" i="1"/>
  <c r="AE90" i="1" s="1"/>
  <c r="AA90" i="1"/>
  <c r="AF90" i="1" s="1"/>
  <c r="Z89" i="1"/>
  <c r="AE89" i="1" s="1"/>
  <c r="AA89" i="1"/>
  <c r="AF89" i="1" s="1"/>
  <c r="AA88" i="1"/>
  <c r="AF88" i="1" s="1"/>
  <c r="Z88" i="1"/>
  <c r="AE88" i="1" s="1"/>
  <c r="X87" i="1"/>
  <c r="Y87" i="1"/>
  <c r="U87" i="1"/>
  <c r="V87" i="1"/>
  <c r="AA85" i="1"/>
  <c r="AF85" i="1" s="1"/>
  <c r="Z85" i="1"/>
  <c r="AE85" i="1" s="1"/>
  <c r="W85" i="1"/>
  <c r="Y196" i="1"/>
  <c r="Z77" i="1"/>
  <c r="AE77" i="1" s="1"/>
  <c r="AA77" i="1"/>
  <c r="AF77" i="1" s="1"/>
  <c r="Z78" i="1"/>
  <c r="AE78" i="1" s="1"/>
  <c r="AA78" i="1"/>
  <c r="AF78" i="1" s="1"/>
  <c r="Z79" i="1"/>
  <c r="AE79" i="1" s="1"/>
  <c r="AA79" i="1"/>
  <c r="AF79" i="1" s="1"/>
  <c r="Z80" i="1"/>
  <c r="AE80" i="1" s="1"/>
  <c r="AA80" i="1"/>
  <c r="AF80" i="1" s="1"/>
  <c r="AF194" i="1" s="1"/>
  <c r="AA76" i="1"/>
  <c r="AF76" i="1" s="1"/>
  <c r="Z76" i="1"/>
  <c r="AE76" i="1" s="1"/>
  <c r="X75" i="1"/>
  <c r="Y75" i="1"/>
  <c r="Z69" i="1"/>
  <c r="AA69" i="1"/>
  <c r="AF69" i="1" s="1"/>
  <c r="Z70" i="1"/>
  <c r="AE70" i="1" s="1"/>
  <c r="AA70" i="1"/>
  <c r="AF70" i="1" s="1"/>
  <c r="Z71" i="1"/>
  <c r="AA71" i="1"/>
  <c r="AA68" i="1"/>
  <c r="AF68" i="1" s="1"/>
  <c r="Z68" i="1"/>
  <c r="AE68" i="1" s="1"/>
  <c r="AA66" i="1"/>
  <c r="AF66" i="1" s="1"/>
  <c r="Z66" i="1"/>
  <c r="AE66" i="1" s="1"/>
  <c r="AA64" i="1"/>
  <c r="AF64" i="1" s="1"/>
  <c r="Z64" i="1"/>
  <c r="AE64" i="1" s="1"/>
  <c r="G108" i="1"/>
  <c r="L108" i="1" s="1"/>
  <c r="H108" i="1"/>
  <c r="M108" i="1" s="1"/>
  <c r="G109" i="1"/>
  <c r="L109" i="1" s="1"/>
  <c r="H109" i="1"/>
  <c r="M109" i="1" s="1"/>
  <c r="G110" i="1"/>
  <c r="L110" i="1" s="1"/>
  <c r="H110" i="1"/>
  <c r="M110" i="1" s="1"/>
  <c r="G111" i="1"/>
  <c r="L111" i="1" s="1"/>
  <c r="H111" i="1"/>
  <c r="M111" i="1" s="1"/>
  <c r="G112" i="1"/>
  <c r="L112" i="1" s="1"/>
  <c r="H112" i="1"/>
  <c r="M112" i="1" s="1"/>
  <c r="H107" i="1"/>
  <c r="M107" i="1" s="1"/>
  <c r="G107" i="1"/>
  <c r="L107" i="1" s="1"/>
  <c r="E102" i="1"/>
  <c r="F102" i="1"/>
  <c r="H103" i="1"/>
  <c r="G103" i="1"/>
  <c r="G102" i="1" s="1"/>
  <c r="E99" i="1"/>
  <c r="F99" i="1"/>
  <c r="G99" i="1"/>
  <c r="H99" i="1"/>
  <c r="I99" i="1"/>
  <c r="E96" i="1"/>
  <c r="F96" i="1"/>
  <c r="H97" i="1"/>
  <c r="H96" i="1" s="1"/>
  <c r="G97" i="1"/>
  <c r="L97" i="1" s="1"/>
  <c r="E84" i="1"/>
  <c r="F84" i="1"/>
  <c r="G86" i="1"/>
  <c r="L86" i="1" s="1"/>
  <c r="H86" i="1"/>
  <c r="M86" i="1" s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G94" i="1"/>
  <c r="L94" i="1" s="1"/>
  <c r="H94" i="1"/>
  <c r="M94" i="1" s="1"/>
  <c r="H85" i="1"/>
  <c r="M85" i="1" s="1"/>
  <c r="G85" i="1"/>
  <c r="L85" i="1" s="1"/>
  <c r="E73" i="1"/>
  <c r="F73" i="1"/>
  <c r="G75" i="1"/>
  <c r="L75" i="1" s="1"/>
  <c r="H75" i="1"/>
  <c r="M75" i="1" s="1"/>
  <c r="G76" i="1"/>
  <c r="L76" i="1" s="1"/>
  <c r="H76" i="1"/>
  <c r="M76" i="1" s="1"/>
  <c r="G77" i="1"/>
  <c r="L77" i="1" s="1"/>
  <c r="H77" i="1"/>
  <c r="M77" i="1" s="1"/>
  <c r="G78" i="1"/>
  <c r="H78" i="1"/>
  <c r="M78" i="1" s="1"/>
  <c r="G79" i="1"/>
  <c r="L79" i="1" s="1"/>
  <c r="H79" i="1"/>
  <c r="M79" i="1" s="1"/>
  <c r="G80" i="1"/>
  <c r="L80" i="1" s="1"/>
  <c r="H80" i="1"/>
  <c r="M80" i="1" s="1"/>
  <c r="G81" i="1"/>
  <c r="L81" i="1" s="1"/>
  <c r="H81" i="1"/>
  <c r="M81" i="1" s="1"/>
  <c r="G82" i="1"/>
  <c r="L82" i="1" s="1"/>
  <c r="H82" i="1"/>
  <c r="M82" i="1" s="1"/>
  <c r="H74" i="1"/>
  <c r="M74" i="1" s="1"/>
  <c r="G74" i="1"/>
  <c r="L74" i="1" s="1"/>
  <c r="E69" i="1"/>
  <c r="F69" i="1"/>
  <c r="G69" i="1"/>
  <c r="H69" i="1"/>
  <c r="I69" i="1"/>
  <c r="G66" i="1"/>
  <c r="L66" i="1" s="1"/>
  <c r="H66" i="1"/>
  <c r="M66" i="1" s="1"/>
  <c r="G67" i="1"/>
  <c r="L67" i="1" s="1"/>
  <c r="H67" i="1"/>
  <c r="M67" i="1" s="1"/>
  <c r="E64" i="1"/>
  <c r="F64" i="1"/>
  <c r="H65" i="1"/>
  <c r="M65" i="1" s="1"/>
  <c r="G65" i="1"/>
  <c r="L65" i="1" s="1"/>
  <c r="A173" i="1"/>
  <c r="A116" i="1"/>
  <c r="A59" i="1"/>
  <c r="X178" i="1"/>
  <c r="Y178" i="1"/>
  <c r="X179" i="1"/>
  <c r="Y179" i="1"/>
  <c r="Z179" i="1"/>
  <c r="AA179" i="1"/>
  <c r="AB179" i="1"/>
  <c r="X180" i="1"/>
  <c r="Y180" i="1"/>
  <c r="X181" i="1"/>
  <c r="Y181" i="1"/>
  <c r="Z181" i="1"/>
  <c r="AA181" i="1"/>
  <c r="AB181" i="1"/>
  <c r="X182" i="1"/>
  <c r="Y182" i="1"/>
  <c r="X186" i="1"/>
  <c r="Y186" i="1"/>
  <c r="Z186" i="1"/>
  <c r="AA186" i="1"/>
  <c r="AB186" i="1"/>
  <c r="X187" i="1"/>
  <c r="Y187" i="1"/>
  <c r="X188" i="1"/>
  <c r="Y188" i="1"/>
  <c r="Z188" i="1"/>
  <c r="AA188" i="1"/>
  <c r="AB188" i="1"/>
  <c r="X190" i="1"/>
  <c r="Y190" i="1"/>
  <c r="Y191" i="1"/>
  <c r="X192" i="1"/>
  <c r="Y192" i="1"/>
  <c r="X193" i="1"/>
  <c r="Y193" i="1"/>
  <c r="X194" i="1"/>
  <c r="Y194" i="1"/>
  <c r="X196" i="1"/>
  <c r="X197" i="1"/>
  <c r="Y197" i="1"/>
  <c r="X198" i="1"/>
  <c r="Y198" i="1"/>
  <c r="X199" i="1"/>
  <c r="Y199" i="1"/>
  <c r="X200" i="1"/>
  <c r="Y200" i="1"/>
  <c r="Z200" i="1"/>
  <c r="AA200" i="1"/>
  <c r="AB200" i="1"/>
  <c r="X202" i="1"/>
  <c r="Y202" i="1"/>
  <c r="X203" i="1"/>
  <c r="Y203" i="1"/>
  <c r="X204" i="1"/>
  <c r="Y204" i="1"/>
  <c r="X205" i="1"/>
  <c r="Y205" i="1"/>
  <c r="Z205" i="1"/>
  <c r="AA205" i="1"/>
  <c r="AB205" i="1"/>
  <c r="X206" i="1"/>
  <c r="Y206" i="1"/>
  <c r="Z206" i="1"/>
  <c r="AA206" i="1"/>
  <c r="AB206" i="1"/>
  <c r="X207" i="1"/>
  <c r="Y207" i="1"/>
  <c r="Z207" i="1"/>
  <c r="AA207" i="1"/>
  <c r="AB207" i="1"/>
  <c r="X208" i="1"/>
  <c r="Y208" i="1"/>
  <c r="Z208" i="1"/>
  <c r="AA208" i="1"/>
  <c r="AB208" i="1"/>
  <c r="X209" i="1"/>
  <c r="Y209" i="1"/>
  <c r="Z209" i="1"/>
  <c r="AA209" i="1"/>
  <c r="AB209" i="1"/>
  <c r="X210" i="1"/>
  <c r="Y210" i="1"/>
  <c r="Z210" i="1"/>
  <c r="AA210" i="1"/>
  <c r="AB210" i="1"/>
  <c r="X211" i="1"/>
  <c r="Y211" i="1"/>
  <c r="Z211" i="1"/>
  <c r="AA211" i="1"/>
  <c r="AB211" i="1"/>
  <c r="X213" i="1"/>
  <c r="Y213" i="1"/>
  <c r="X214" i="1"/>
  <c r="Y214" i="1"/>
  <c r="X215" i="1"/>
  <c r="Y215" i="1"/>
  <c r="X216" i="1"/>
  <c r="Y216" i="1"/>
  <c r="Z216" i="1"/>
  <c r="AA216" i="1"/>
  <c r="AB216" i="1"/>
  <c r="X217" i="1"/>
  <c r="Y217" i="1"/>
  <c r="Z217" i="1"/>
  <c r="AA217" i="1"/>
  <c r="AB217" i="1"/>
  <c r="X218" i="1"/>
  <c r="Y218" i="1"/>
  <c r="Z218" i="1"/>
  <c r="AA218" i="1"/>
  <c r="AB218" i="1"/>
  <c r="X221" i="1"/>
  <c r="Y221" i="1"/>
  <c r="X222" i="1"/>
  <c r="Y222" i="1"/>
  <c r="X223" i="1"/>
  <c r="Y223" i="1"/>
  <c r="X224" i="1"/>
  <c r="Y224" i="1"/>
  <c r="X225" i="1"/>
  <c r="Y225" i="1"/>
  <c r="X226" i="1"/>
  <c r="Y226" i="1"/>
  <c r="E179" i="1"/>
  <c r="F179" i="1"/>
  <c r="E180" i="1"/>
  <c r="F180" i="1"/>
  <c r="E181" i="1"/>
  <c r="F181" i="1"/>
  <c r="E182" i="1"/>
  <c r="F182" i="1"/>
  <c r="E184" i="1"/>
  <c r="F184" i="1"/>
  <c r="E185" i="1"/>
  <c r="F185" i="1"/>
  <c r="E186" i="1"/>
  <c r="F186" i="1"/>
  <c r="G186" i="1"/>
  <c r="H186" i="1"/>
  <c r="I186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G197" i="1"/>
  <c r="H197" i="1"/>
  <c r="I197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G209" i="1"/>
  <c r="H209" i="1"/>
  <c r="I209" i="1"/>
  <c r="E211" i="1"/>
  <c r="F211" i="1"/>
  <c r="E214" i="1"/>
  <c r="F214" i="1"/>
  <c r="E215" i="1"/>
  <c r="F215" i="1"/>
  <c r="G215" i="1"/>
  <c r="H215" i="1"/>
  <c r="I215" i="1"/>
  <c r="E217" i="1"/>
  <c r="F217" i="1"/>
  <c r="E218" i="1"/>
  <c r="F218" i="1"/>
  <c r="G218" i="1"/>
  <c r="H218" i="1"/>
  <c r="I218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D176" i="1"/>
  <c r="D119" i="1"/>
  <c r="I62" i="1"/>
  <c r="I119" i="1" s="1"/>
  <c r="I176" i="1" s="1"/>
  <c r="D62" i="1"/>
  <c r="AA25" i="1"/>
  <c r="AF25" i="1" s="1"/>
  <c r="Z25" i="1"/>
  <c r="AE25" i="1" s="1"/>
  <c r="Z51" i="1"/>
  <c r="AE51" i="1" s="1"/>
  <c r="AA51" i="1"/>
  <c r="AF51" i="1" s="1"/>
  <c r="Z52" i="1"/>
  <c r="AA52" i="1"/>
  <c r="Z53" i="1"/>
  <c r="AE53" i="1" s="1"/>
  <c r="AA53" i="1"/>
  <c r="AF53" i="1" s="1"/>
  <c r="Z54" i="1"/>
  <c r="AA54" i="1"/>
  <c r="AF54" i="1" s="1"/>
  <c r="Z55" i="1"/>
  <c r="AE55" i="1" s="1"/>
  <c r="AA55" i="1"/>
  <c r="AF55" i="1" s="1"/>
  <c r="Z43" i="1"/>
  <c r="AE43" i="1" s="1"/>
  <c r="AA43" i="1"/>
  <c r="AF43" i="1" s="1"/>
  <c r="Z44" i="1"/>
  <c r="AE44" i="1" s="1"/>
  <c r="AA44" i="1"/>
  <c r="AF44" i="1" s="1"/>
  <c r="X41" i="1"/>
  <c r="Y41" i="1"/>
  <c r="AA42" i="1"/>
  <c r="AF42" i="1" s="1"/>
  <c r="Z42" i="1"/>
  <c r="AE42" i="1" s="1"/>
  <c r="Z31" i="1"/>
  <c r="AE31" i="1" s="1"/>
  <c r="AA31" i="1"/>
  <c r="AF31" i="1" s="1"/>
  <c r="Z32" i="1"/>
  <c r="AE32" i="1" s="1"/>
  <c r="AA32" i="1"/>
  <c r="AF32" i="1" s="1"/>
  <c r="Z33" i="1"/>
  <c r="AE33" i="1" s="1"/>
  <c r="AA33" i="1"/>
  <c r="AF33" i="1" s="1"/>
  <c r="AA28" i="1"/>
  <c r="AF28" i="1" s="1"/>
  <c r="Z28" i="1"/>
  <c r="AE28" i="1" s="1"/>
  <c r="AA26" i="1"/>
  <c r="AA197" i="1" s="1"/>
  <c r="Z26" i="1"/>
  <c r="AE26" i="1" s="1"/>
  <c r="Z20" i="1"/>
  <c r="AE20" i="1" s="1"/>
  <c r="AA20" i="1"/>
  <c r="AF20" i="1" s="1"/>
  <c r="Z21" i="1"/>
  <c r="AE21" i="1" s="1"/>
  <c r="AG21" i="1" s="1"/>
  <c r="Z22" i="1"/>
  <c r="AE22" i="1" s="1"/>
  <c r="AA22" i="1"/>
  <c r="AF22" i="1" s="1"/>
  <c r="AA19" i="1"/>
  <c r="AF19" i="1" s="1"/>
  <c r="Z19" i="1"/>
  <c r="AE19" i="1" s="1"/>
  <c r="AA16" i="1"/>
  <c r="AF16" i="1" s="1"/>
  <c r="Z16" i="1"/>
  <c r="AE16" i="1" s="1"/>
  <c r="Z13" i="1"/>
  <c r="AA13" i="1"/>
  <c r="AA11" i="1"/>
  <c r="AF11" i="1" s="1"/>
  <c r="Z11" i="1"/>
  <c r="AE11" i="1" s="1"/>
  <c r="AA12" i="1"/>
  <c r="AF12" i="1" s="1"/>
  <c r="Z12" i="1"/>
  <c r="AA9" i="1"/>
  <c r="AF9" i="1" s="1"/>
  <c r="Z9" i="1"/>
  <c r="AE9" i="1" s="1"/>
  <c r="AA7" i="1"/>
  <c r="AF7" i="1" s="1"/>
  <c r="X49" i="1"/>
  <c r="Y49" i="1"/>
  <c r="AB5" i="1"/>
  <c r="AB62" i="1" s="1"/>
  <c r="AB119" i="1" s="1"/>
  <c r="AB176" i="1" s="1"/>
  <c r="E16" i="1"/>
  <c r="F16" i="1"/>
  <c r="G51" i="1"/>
  <c r="L51" i="1" s="1"/>
  <c r="H51" i="1"/>
  <c r="M51" i="1" s="1"/>
  <c r="G52" i="1"/>
  <c r="L52" i="1" s="1"/>
  <c r="H52" i="1"/>
  <c r="M52" i="1" s="1"/>
  <c r="G53" i="1"/>
  <c r="L53" i="1" s="1"/>
  <c r="H53" i="1"/>
  <c r="M53" i="1" s="1"/>
  <c r="G54" i="1"/>
  <c r="L54" i="1" s="1"/>
  <c r="H54" i="1"/>
  <c r="M54" i="1" s="1"/>
  <c r="H55" i="1"/>
  <c r="M55" i="1" s="1"/>
  <c r="N55" i="1" s="1"/>
  <c r="E45" i="1"/>
  <c r="F45" i="1"/>
  <c r="F216" i="1" s="1"/>
  <c r="H46" i="1"/>
  <c r="M46" i="1" s="1"/>
  <c r="M45" i="1" s="1"/>
  <c r="G46" i="1"/>
  <c r="L46" i="1" s="1"/>
  <c r="E42" i="1"/>
  <c r="F42" i="1"/>
  <c r="F213" i="1" s="1"/>
  <c r="H43" i="1"/>
  <c r="M43" i="1" s="1"/>
  <c r="G43" i="1"/>
  <c r="G42" i="1" s="1"/>
  <c r="H40" i="1"/>
  <c r="M40" i="1" s="1"/>
  <c r="G40" i="1"/>
  <c r="G39" i="1" s="1"/>
  <c r="E39" i="1"/>
  <c r="F39" i="1"/>
  <c r="E27" i="1"/>
  <c r="F27" i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H28" i="1"/>
  <c r="M28" i="1" s="1"/>
  <c r="G28" i="1"/>
  <c r="L28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H17" i="1"/>
  <c r="M17" i="1" s="1"/>
  <c r="G17" i="1"/>
  <c r="L17" i="1" s="1"/>
  <c r="E12" i="1"/>
  <c r="F12" i="1"/>
  <c r="G14" i="1"/>
  <c r="L14" i="1" s="1"/>
  <c r="H14" i="1"/>
  <c r="H185" i="1" s="1"/>
  <c r="H13" i="1"/>
  <c r="H12" i="1" s="1"/>
  <c r="G13" i="1"/>
  <c r="G12" i="1" s="1"/>
  <c r="G9" i="1"/>
  <c r="L9" i="1" s="1"/>
  <c r="H9" i="1"/>
  <c r="M9" i="1" s="1"/>
  <c r="G10" i="1"/>
  <c r="L10" i="1" s="1"/>
  <c r="H10" i="1"/>
  <c r="M10" i="1" s="1"/>
  <c r="E7" i="1"/>
  <c r="F7" i="1"/>
  <c r="H8" i="1"/>
  <c r="M8" i="1" s="1"/>
  <c r="G8" i="1"/>
  <c r="L8" i="1" s="1"/>
  <c r="W5" i="1"/>
  <c r="W119" i="1" s="1"/>
  <c r="U213" i="1"/>
  <c r="U214" i="1"/>
  <c r="D8" i="1"/>
  <c r="D34" i="1"/>
  <c r="D35" i="1"/>
  <c r="W200" i="1"/>
  <c r="W205" i="1"/>
  <c r="V197" i="1"/>
  <c r="V198" i="1"/>
  <c r="V199" i="1"/>
  <c r="V200" i="1"/>
  <c r="V202" i="1"/>
  <c r="V203" i="1"/>
  <c r="V204" i="1"/>
  <c r="V205" i="1"/>
  <c r="V206" i="1"/>
  <c r="U197" i="1"/>
  <c r="U198" i="1"/>
  <c r="U199" i="1"/>
  <c r="U200" i="1"/>
  <c r="U202" i="1"/>
  <c r="U203" i="1"/>
  <c r="U204" i="1"/>
  <c r="U205" i="1"/>
  <c r="U206" i="1"/>
  <c r="U207" i="1"/>
  <c r="U208" i="1"/>
  <c r="U209" i="1"/>
  <c r="U210" i="1"/>
  <c r="U211" i="1"/>
  <c r="U196" i="1"/>
  <c r="V18" i="1"/>
  <c r="U18" i="1"/>
  <c r="W23" i="1"/>
  <c r="W194" i="1" s="1"/>
  <c r="C222" i="1"/>
  <c r="C223" i="1"/>
  <c r="C224" i="1"/>
  <c r="C225" i="1"/>
  <c r="C226" i="1"/>
  <c r="B222" i="1"/>
  <c r="B223" i="1"/>
  <c r="B224" i="1"/>
  <c r="B225" i="1"/>
  <c r="V222" i="1"/>
  <c r="V223" i="1"/>
  <c r="V224" i="1"/>
  <c r="V225" i="1"/>
  <c r="U222" i="1"/>
  <c r="U223" i="1"/>
  <c r="U224" i="1"/>
  <c r="W33" i="1"/>
  <c r="W53" i="1"/>
  <c r="W224" i="1" s="1"/>
  <c r="V50" i="1"/>
  <c r="V49" i="1" s="1"/>
  <c r="V220" i="1" s="1"/>
  <c r="U50" i="1"/>
  <c r="U221" i="1" s="1"/>
  <c r="V183" i="1"/>
  <c r="V184" i="1"/>
  <c r="V185" i="1"/>
  <c r="U183" i="1"/>
  <c r="U184" i="1"/>
  <c r="U185" i="1"/>
  <c r="W127" i="1"/>
  <c r="W126" i="1"/>
  <c r="W71" i="1"/>
  <c r="W70" i="1"/>
  <c r="W69" i="1"/>
  <c r="W13" i="1"/>
  <c r="W186" i="1"/>
  <c r="V186" i="1"/>
  <c r="U186" i="1"/>
  <c r="D186" i="1"/>
  <c r="C186" i="1"/>
  <c r="B186" i="1"/>
  <c r="C50" i="1"/>
  <c r="C221" i="1" s="1"/>
  <c r="B50" i="1"/>
  <c r="B221" i="1" s="1"/>
  <c r="D53" i="1"/>
  <c r="D224" i="1" s="1"/>
  <c r="W166" i="1"/>
  <c r="D166" i="1"/>
  <c r="W165" i="1"/>
  <c r="D165" i="1"/>
  <c r="W109" i="1"/>
  <c r="D109" i="1"/>
  <c r="W108" i="1"/>
  <c r="D108" i="1"/>
  <c r="C180" i="1"/>
  <c r="B180" i="1"/>
  <c r="W52" i="1"/>
  <c r="W51" i="1"/>
  <c r="D51" i="1"/>
  <c r="D52" i="1"/>
  <c r="D223" i="1" s="1"/>
  <c r="U41" i="1"/>
  <c r="B64" i="1"/>
  <c r="B226" i="1"/>
  <c r="D13" i="1"/>
  <c r="D12" i="1" s="1"/>
  <c r="W216" i="1"/>
  <c r="W217" i="1"/>
  <c r="W218" i="1"/>
  <c r="V214" i="1"/>
  <c r="V215" i="1"/>
  <c r="V216" i="1"/>
  <c r="V217" i="1"/>
  <c r="V218" i="1"/>
  <c r="U215" i="1"/>
  <c r="U216" i="1"/>
  <c r="U217" i="1"/>
  <c r="U218" i="1"/>
  <c r="V213" i="1"/>
  <c r="W206" i="1"/>
  <c r="W207" i="1"/>
  <c r="W208" i="1"/>
  <c r="W209" i="1"/>
  <c r="W210" i="1"/>
  <c r="W211" i="1"/>
  <c r="V207" i="1"/>
  <c r="V208" i="1"/>
  <c r="V209" i="1"/>
  <c r="V210" i="1"/>
  <c r="V211" i="1"/>
  <c r="V196" i="1"/>
  <c r="V194" i="1"/>
  <c r="W22" i="1"/>
  <c r="W193" i="1" s="1"/>
  <c r="V191" i="1"/>
  <c r="V192" i="1"/>
  <c r="V193" i="1"/>
  <c r="U191" i="1"/>
  <c r="U192" i="1"/>
  <c r="U193" i="1"/>
  <c r="U194" i="1"/>
  <c r="V190" i="1"/>
  <c r="U190" i="1"/>
  <c r="W145" i="1"/>
  <c r="W146" i="1"/>
  <c r="W198" i="1"/>
  <c r="W139" i="1"/>
  <c r="W89" i="1"/>
  <c r="W82" i="1"/>
  <c r="W20" i="1"/>
  <c r="W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43" i="1"/>
  <c r="D42" i="1" s="1"/>
  <c r="D46" i="1"/>
  <c r="D45" i="1" s="1"/>
  <c r="B84" i="1"/>
  <c r="D143" i="1"/>
  <c r="D144" i="1"/>
  <c r="D147" i="1"/>
  <c r="D148" i="1"/>
  <c r="D149" i="1"/>
  <c r="D54" i="1"/>
  <c r="D225" i="1" s="1"/>
  <c r="B130" i="1"/>
  <c r="B141" i="1"/>
  <c r="B7" i="1"/>
  <c r="B16" i="1"/>
  <c r="B27" i="1"/>
  <c r="W55" i="1"/>
  <c r="W226" i="1" s="1"/>
  <c r="W7" i="1"/>
  <c r="W9" i="1"/>
  <c r="W11" i="1"/>
  <c r="W16" i="1"/>
  <c r="W21" i="1"/>
  <c r="W25" i="1"/>
  <c r="W28" i="1"/>
  <c r="W42" i="1"/>
  <c r="W43" i="1"/>
  <c r="W44" i="1"/>
  <c r="W54" i="1"/>
  <c r="W225" i="1" s="1"/>
  <c r="U225" i="1"/>
  <c r="C12" i="1"/>
  <c r="C16" i="1"/>
  <c r="U75" i="1"/>
  <c r="U98" i="1"/>
  <c r="U155" i="1"/>
  <c r="D28" i="1"/>
  <c r="D36" i="1"/>
  <c r="D37" i="1"/>
  <c r="D24" i="1"/>
  <c r="B69" i="1"/>
  <c r="B73" i="1"/>
  <c r="B96" i="1"/>
  <c r="B99" i="1"/>
  <c r="B102" i="1"/>
  <c r="C64" i="1"/>
  <c r="C102" i="1"/>
  <c r="D122" i="1"/>
  <c r="D123" i="1"/>
  <c r="D127" i="1"/>
  <c r="D126" i="1" s="1"/>
  <c r="D131" i="1"/>
  <c r="D132" i="1"/>
  <c r="D133" i="1"/>
  <c r="D134" i="1"/>
  <c r="D135" i="1"/>
  <c r="D136" i="1"/>
  <c r="D137" i="1"/>
  <c r="D138" i="1"/>
  <c r="D139" i="1"/>
  <c r="D142" i="1"/>
  <c r="D145" i="1"/>
  <c r="D146" i="1"/>
  <c r="D150" i="1"/>
  <c r="D151" i="1"/>
  <c r="D154" i="1"/>
  <c r="D153" i="1" s="1"/>
  <c r="D157" i="1"/>
  <c r="D156" i="1" s="1"/>
  <c r="D160" i="1"/>
  <c r="D159" i="1" s="1"/>
  <c r="D55" i="1"/>
  <c r="D169" i="1"/>
  <c r="W32" i="1"/>
  <c r="W31" i="1"/>
  <c r="W64" i="1"/>
  <c r="W66" i="1"/>
  <c r="W68" i="1"/>
  <c r="W73" i="1"/>
  <c r="W76" i="1"/>
  <c r="W78" i="1"/>
  <c r="W88" i="1"/>
  <c r="W99" i="1"/>
  <c r="W100" i="1"/>
  <c r="W101" i="1"/>
  <c r="W121" i="1"/>
  <c r="W123" i="1"/>
  <c r="W125" i="1"/>
  <c r="W130" i="1"/>
  <c r="W156" i="1"/>
  <c r="W157" i="1"/>
  <c r="W158" i="1"/>
  <c r="W163" i="1"/>
  <c r="D67" i="1"/>
  <c r="W12" i="1"/>
  <c r="V41" i="1"/>
  <c r="V75" i="1"/>
  <c r="V98" i="1"/>
  <c r="C130" i="1"/>
  <c r="C73" i="1"/>
  <c r="D73" i="1"/>
  <c r="V155" i="1"/>
  <c r="W26" i="1"/>
  <c r="W197" i="1" s="1"/>
  <c r="C99" i="1"/>
  <c r="C156" i="1"/>
  <c r="C121" i="1"/>
  <c r="C126" i="1"/>
  <c r="C141" i="1"/>
  <c r="C153" i="1"/>
  <c r="C159" i="1"/>
  <c r="B12" i="1"/>
  <c r="B42" i="1"/>
  <c r="B45" i="1"/>
  <c r="B121" i="1"/>
  <c r="B126" i="1"/>
  <c r="B153" i="1"/>
  <c r="B156" i="1"/>
  <c r="B159" i="1"/>
  <c r="W133" i="1"/>
  <c r="W132" i="1" s="1"/>
  <c r="D124" i="1"/>
  <c r="D182" i="1"/>
  <c r="D97" i="1"/>
  <c r="D96" i="1" s="1"/>
  <c r="D103" i="1"/>
  <c r="D102" i="1" s="1"/>
  <c r="D99" i="1"/>
  <c r="C84" i="1"/>
  <c r="D85" i="1"/>
  <c r="D86" i="1"/>
  <c r="D87" i="1"/>
  <c r="D88" i="1"/>
  <c r="D89" i="1"/>
  <c r="D90" i="1"/>
  <c r="D91" i="1"/>
  <c r="D92" i="1"/>
  <c r="D93" i="1"/>
  <c r="D94" i="1"/>
  <c r="C69" i="1"/>
  <c r="D69" i="1"/>
  <c r="D66" i="1"/>
  <c r="D14" i="1"/>
  <c r="D185" i="1" s="1"/>
  <c r="D10" i="1"/>
  <c r="D65" i="1"/>
  <c r="W181" i="1"/>
  <c r="W188" i="1"/>
  <c r="V180" i="1"/>
  <c r="V181" i="1"/>
  <c r="V182" i="1"/>
  <c r="V187" i="1"/>
  <c r="V188" i="1"/>
  <c r="V226" i="1"/>
  <c r="U180" i="1"/>
  <c r="U181" i="1"/>
  <c r="U182" i="1"/>
  <c r="U187" i="1"/>
  <c r="U188" i="1"/>
  <c r="U226" i="1"/>
  <c r="D197" i="1"/>
  <c r="D209" i="1"/>
  <c r="D215" i="1"/>
  <c r="D218" i="1"/>
  <c r="C181" i="1"/>
  <c r="C182" i="1"/>
  <c r="C184" i="1"/>
  <c r="C185" i="1"/>
  <c r="C188" i="1"/>
  <c r="C189" i="1"/>
  <c r="C190" i="1"/>
  <c r="C191" i="1"/>
  <c r="C192" i="1"/>
  <c r="C193" i="1"/>
  <c r="C194" i="1"/>
  <c r="C195" i="1"/>
  <c r="C196" i="1"/>
  <c r="C197" i="1"/>
  <c r="C199" i="1"/>
  <c r="C200" i="1"/>
  <c r="C201" i="1"/>
  <c r="C202" i="1"/>
  <c r="C203" i="1"/>
  <c r="C204" i="1"/>
  <c r="C205" i="1"/>
  <c r="C206" i="1"/>
  <c r="C207" i="1"/>
  <c r="C208" i="1"/>
  <c r="C209" i="1"/>
  <c r="C214" i="1"/>
  <c r="C215" i="1"/>
  <c r="C217" i="1"/>
  <c r="C218" i="1"/>
  <c r="B190" i="1"/>
  <c r="B191" i="1"/>
  <c r="B192" i="1"/>
  <c r="B193" i="1"/>
  <c r="B194" i="1"/>
  <c r="B195" i="1"/>
  <c r="B196" i="1"/>
  <c r="B197" i="1"/>
  <c r="B199" i="1"/>
  <c r="B200" i="1"/>
  <c r="B201" i="1"/>
  <c r="B202" i="1"/>
  <c r="B203" i="1"/>
  <c r="B204" i="1"/>
  <c r="B205" i="1"/>
  <c r="B206" i="1"/>
  <c r="B207" i="1"/>
  <c r="B208" i="1"/>
  <c r="B209" i="1"/>
  <c r="B214" i="1"/>
  <c r="B215" i="1"/>
  <c r="B217" i="1"/>
  <c r="B218" i="1"/>
  <c r="U178" i="1"/>
  <c r="V178" i="1"/>
  <c r="B179" i="1"/>
  <c r="C179" i="1"/>
  <c r="U179" i="1"/>
  <c r="V179" i="1"/>
  <c r="W179" i="1"/>
  <c r="B181" i="1"/>
  <c r="B182" i="1"/>
  <c r="B184" i="1"/>
  <c r="B185" i="1"/>
  <c r="B188" i="1"/>
  <c r="B189" i="1"/>
  <c r="B211" i="1"/>
  <c r="C96" i="1"/>
  <c r="C211" i="1"/>
  <c r="AL219" i="1" l="1"/>
  <c r="AL57" i="1"/>
  <c r="AL228" i="1" s="1"/>
  <c r="S219" i="1"/>
  <c r="AG11" i="1"/>
  <c r="N90" i="1"/>
  <c r="AG22" i="1"/>
  <c r="N74" i="1"/>
  <c r="N85" i="1"/>
  <c r="X189" i="1"/>
  <c r="AD201" i="1"/>
  <c r="N24" i="1"/>
  <c r="N18" i="1"/>
  <c r="N33" i="1"/>
  <c r="N29" i="1"/>
  <c r="M223" i="1"/>
  <c r="AG55" i="1"/>
  <c r="N109" i="1"/>
  <c r="AG78" i="1"/>
  <c r="N124" i="1"/>
  <c r="N139" i="1"/>
  <c r="N137" i="1"/>
  <c r="N133" i="1"/>
  <c r="N150" i="1"/>
  <c r="N148" i="1"/>
  <c r="N144" i="1"/>
  <c r="N169" i="1"/>
  <c r="N165" i="1"/>
  <c r="J183" i="1"/>
  <c r="AA223" i="1"/>
  <c r="M204" i="1"/>
  <c r="AG142" i="1"/>
  <c r="N88" i="1"/>
  <c r="AG82" i="1"/>
  <c r="M201" i="1"/>
  <c r="AF202" i="1"/>
  <c r="N10" i="1"/>
  <c r="M199" i="1"/>
  <c r="N34" i="1"/>
  <c r="N32" i="1"/>
  <c r="M222" i="1"/>
  <c r="AG33" i="1"/>
  <c r="AF196" i="1"/>
  <c r="N66" i="1"/>
  <c r="N112" i="1"/>
  <c r="AG77" i="1"/>
  <c r="N132" i="1"/>
  <c r="N145" i="1"/>
  <c r="N143" i="1"/>
  <c r="AF155" i="1"/>
  <c r="L103" i="1"/>
  <c r="L217" i="1" s="1"/>
  <c r="J162" i="1"/>
  <c r="J171" i="1" s="1"/>
  <c r="AB142" i="1"/>
  <c r="M205" i="1"/>
  <c r="AF214" i="1"/>
  <c r="AF52" i="1"/>
  <c r="AF223" i="1" s="1"/>
  <c r="AC201" i="1"/>
  <c r="M193" i="1"/>
  <c r="M189" i="1"/>
  <c r="AF215" i="1"/>
  <c r="AF222" i="1"/>
  <c r="M97" i="1"/>
  <c r="M96" i="1" s="1"/>
  <c r="M210" i="1" s="1"/>
  <c r="AD48" i="1"/>
  <c r="AD57" i="1" s="1"/>
  <c r="M188" i="1"/>
  <c r="M42" i="1"/>
  <c r="M213" i="1" s="1"/>
  <c r="M214" i="1"/>
  <c r="N131" i="1"/>
  <c r="N17" i="1"/>
  <c r="M27" i="1"/>
  <c r="M200" i="1"/>
  <c r="N53" i="1"/>
  <c r="AE199" i="1"/>
  <c r="AG53" i="1"/>
  <c r="AG123" i="1"/>
  <c r="AG126" i="1"/>
  <c r="J48" i="1"/>
  <c r="J57" i="1" s="1"/>
  <c r="K198" i="1"/>
  <c r="L56" i="1"/>
  <c r="L227" i="1" s="1"/>
  <c r="AC105" i="1"/>
  <c r="AC114" i="1" s="1"/>
  <c r="AC212" i="1"/>
  <c r="AC162" i="1"/>
  <c r="N147" i="1"/>
  <c r="N204" i="1" s="1"/>
  <c r="N82" i="1"/>
  <c r="AF199" i="1"/>
  <c r="AE224" i="1"/>
  <c r="AG51" i="1"/>
  <c r="N67" i="1"/>
  <c r="AG80" i="1"/>
  <c r="AG99" i="1"/>
  <c r="AF98" i="1"/>
  <c r="N135" i="1"/>
  <c r="M141" i="1"/>
  <c r="N146" i="1"/>
  <c r="AF203" i="1"/>
  <c r="AG158" i="1"/>
  <c r="AG168" i="1"/>
  <c r="J198" i="1"/>
  <c r="L43" i="1"/>
  <c r="N43" i="1" s="1"/>
  <c r="K105" i="1"/>
  <c r="K114" i="1" s="1"/>
  <c r="N100" i="1"/>
  <c r="N37" i="1"/>
  <c r="K183" i="1"/>
  <c r="M181" i="1"/>
  <c r="AE193" i="1"/>
  <c r="AF225" i="1"/>
  <c r="N81" i="1"/>
  <c r="N79" i="1"/>
  <c r="N75" i="1"/>
  <c r="AG76" i="1"/>
  <c r="AG79" i="1"/>
  <c r="AF75" i="1"/>
  <c r="AG85" i="1"/>
  <c r="AG100" i="1"/>
  <c r="N157" i="1"/>
  <c r="N164" i="1"/>
  <c r="AG133" i="1"/>
  <c r="AG136" i="1"/>
  <c r="AG167" i="1"/>
  <c r="N70" i="1"/>
  <c r="N69" i="1" s="1"/>
  <c r="L196" i="1"/>
  <c r="N25" i="1"/>
  <c r="N21" i="1"/>
  <c r="N36" i="1"/>
  <c r="L207" i="1"/>
  <c r="M16" i="1"/>
  <c r="N46" i="1"/>
  <c r="N45" i="1" s="1"/>
  <c r="L45" i="1"/>
  <c r="N51" i="1"/>
  <c r="N65" i="1"/>
  <c r="N94" i="1"/>
  <c r="L226" i="1"/>
  <c r="N108" i="1"/>
  <c r="AG16" i="1"/>
  <c r="AE187" i="1"/>
  <c r="AF213" i="1"/>
  <c r="AF41" i="1"/>
  <c r="AF212" i="1" s="1"/>
  <c r="AE194" i="1"/>
  <c r="AG137" i="1"/>
  <c r="AE132" i="1"/>
  <c r="AG145" i="1"/>
  <c r="AE144" i="1"/>
  <c r="N8" i="1"/>
  <c r="M194" i="1"/>
  <c r="N28" i="1"/>
  <c r="L199" i="1"/>
  <c r="N54" i="1"/>
  <c r="N52" i="1"/>
  <c r="M64" i="1"/>
  <c r="N89" i="1"/>
  <c r="AG146" i="1"/>
  <c r="M208" i="1"/>
  <c r="Z183" i="1"/>
  <c r="AE12" i="1"/>
  <c r="M73" i="1"/>
  <c r="H102" i="1"/>
  <c r="M103" i="1"/>
  <c r="M102" i="1" s="1"/>
  <c r="M216" i="1" s="1"/>
  <c r="AG70" i="1"/>
  <c r="K48" i="1"/>
  <c r="K57" i="1" s="1"/>
  <c r="M196" i="1"/>
  <c r="N87" i="1"/>
  <c r="W30" i="1"/>
  <c r="AA183" i="1"/>
  <c r="M190" i="1"/>
  <c r="I93" i="1"/>
  <c r="M93" i="1"/>
  <c r="N93" i="1" s="1"/>
  <c r="N22" i="1"/>
  <c r="N80" i="1"/>
  <c r="N142" i="1"/>
  <c r="AF183" i="1"/>
  <c r="AF204" i="1"/>
  <c r="AG156" i="1"/>
  <c r="AF226" i="1"/>
  <c r="L203" i="1"/>
  <c r="L185" i="1"/>
  <c r="L42" i="1"/>
  <c r="L213" i="1" s="1"/>
  <c r="L126" i="1"/>
  <c r="M127" i="1"/>
  <c r="M126" i="1" s="1"/>
  <c r="N134" i="1"/>
  <c r="M203" i="1"/>
  <c r="AG68" i="1"/>
  <c r="AG127" i="1"/>
  <c r="AE190" i="1"/>
  <c r="Z30" i="1"/>
  <c r="AG43" i="1"/>
  <c r="AE214" i="1"/>
  <c r="Z225" i="1"/>
  <c r="Z223" i="1"/>
  <c r="AE52" i="1"/>
  <c r="AB69" i="1"/>
  <c r="AE69" i="1"/>
  <c r="AG69" i="1" s="1"/>
  <c r="AG89" i="1"/>
  <c r="I123" i="1"/>
  <c r="L123" i="1"/>
  <c r="N123" i="1" s="1"/>
  <c r="N136" i="1"/>
  <c r="N151" i="1"/>
  <c r="N149" i="1"/>
  <c r="L225" i="1"/>
  <c r="N166" i="1"/>
  <c r="N223" i="1" s="1"/>
  <c r="AG134" i="1"/>
  <c r="AG157" i="1"/>
  <c r="AG169" i="1"/>
  <c r="AG165" i="1"/>
  <c r="AG222" i="1" s="1"/>
  <c r="Y48" i="1"/>
  <c r="Y57" i="1" s="1"/>
  <c r="L208" i="1"/>
  <c r="L204" i="1"/>
  <c r="L200" i="1"/>
  <c r="L189" i="1"/>
  <c r="M13" i="1"/>
  <c r="AF192" i="1"/>
  <c r="AE54" i="1"/>
  <c r="AG54" i="1" s="1"/>
  <c r="AD105" i="1"/>
  <c r="AD114" i="1" s="1"/>
  <c r="N111" i="1"/>
  <c r="M180" i="1"/>
  <c r="N20" i="1"/>
  <c r="N31" i="1"/>
  <c r="N77" i="1"/>
  <c r="N138" i="1"/>
  <c r="N167" i="1"/>
  <c r="AF187" i="1"/>
  <c r="AE197" i="1"/>
  <c r="N30" i="1"/>
  <c r="AA30" i="1"/>
  <c r="M84" i="1"/>
  <c r="AF87" i="1"/>
  <c r="H121" i="1"/>
  <c r="M122" i="1"/>
  <c r="M179" i="1" s="1"/>
  <c r="M130" i="1"/>
  <c r="AF144" i="1"/>
  <c r="H227" i="1"/>
  <c r="M56" i="1"/>
  <c r="M227" i="1" s="1"/>
  <c r="L214" i="1"/>
  <c r="L13" i="1"/>
  <c r="L12" i="1" s="1"/>
  <c r="N92" i="1"/>
  <c r="N110" i="1"/>
  <c r="N160" i="1"/>
  <c r="AG31" i="1"/>
  <c r="AE30" i="1"/>
  <c r="AA184" i="1"/>
  <c r="AF13" i="1"/>
  <c r="AF184" i="1" s="1"/>
  <c r="W199" i="1"/>
  <c r="N35" i="1"/>
  <c r="E210" i="1"/>
  <c r="AF182" i="1"/>
  <c r="Z184" i="1"/>
  <c r="AE13" i="1"/>
  <c r="AG28" i="1"/>
  <c r="AF30" i="1"/>
  <c r="AG42" i="1"/>
  <c r="I78" i="1"/>
  <c r="L78" i="1"/>
  <c r="N78" i="1" s="1"/>
  <c r="L73" i="1"/>
  <c r="N86" i="1"/>
  <c r="N107" i="1"/>
  <c r="Y105" i="1"/>
  <c r="AB80" i="1"/>
  <c r="AG88" i="1"/>
  <c r="AG101" i="1"/>
  <c r="M207" i="1"/>
  <c r="N154" i="1"/>
  <c r="M226" i="1"/>
  <c r="AG130" i="1"/>
  <c r="AG139" i="1"/>
  <c r="AG147" i="1"/>
  <c r="AG164" i="1"/>
  <c r="L193" i="1"/>
  <c r="M14" i="1"/>
  <c r="M185" i="1" s="1"/>
  <c r="L40" i="1"/>
  <c r="L69" i="1"/>
  <c r="K162" i="1"/>
  <c r="K171" i="1" s="1"/>
  <c r="N168" i="1"/>
  <c r="AF26" i="1"/>
  <c r="AF197" i="1" s="1"/>
  <c r="AE222" i="1"/>
  <c r="AD162" i="1"/>
  <c r="AE155" i="1"/>
  <c r="K216" i="1"/>
  <c r="J105" i="1"/>
  <c r="J114" i="1" s="1"/>
  <c r="AD212" i="1"/>
  <c r="J187" i="1"/>
  <c r="AE226" i="1"/>
  <c r="AC57" i="1"/>
  <c r="AE213" i="1"/>
  <c r="AE41" i="1"/>
  <c r="AG9" i="1"/>
  <c r="AG25" i="1"/>
  <c r="AG19" i="1"/>
  <c r="AE18" i="1"/>
  <c r="AF18" i="1"/>
  <c r="AE192" i="1"/>
  <c r="AF190" i="1"/>
  <c r="AF191" i="1"/>
  <c r="AG20" i="1"/>
  <c r="AC189" i="1"/>
  <c r="AD189" i="1"/>
  <c r="AG32" i="1"/>
  <c r="AE182" i="1"/>
  <c r="AF180" i="1"/>
  <c r="AG7" i="1"/>
  <c r="AG121" i="1"/>
  <c r="AG125" i="1"/>
  <c r="AG66" i="1"/>
  <c r="AE180" i="1"/>
  <c r="AE178" i="1"/>
  <c r="AG64" i="1"/>
  <c r="L27" i="1"/>
  <c r="M7" i="1"/>
  <c r="N9" i="1"/>
  <c r="N7" i="1" s="1"/>
  <c r="L7" i="1"/>
  <c r="AF224" i="1"/>
  <c r="AG166" i="1"/>
  <c r="AE204" i="1"/>
  <c r="AF132" i="1"/>
  <c r="AG135" i="1"/>
  <c r="AE215" i="1"/>
  <c r="AE98" i="1"/>
  <c r="AE203" i="1"/>
  <c r="AG90" i="1"/>
  <c r="AE202" i="1"/>
  <c r="AE87" i="1"/>
  <c r="AE196" i="1"/>
  <c r="AE191" i="1"/>
  <c r="AF193" i="1"/>
  <c r="AE75" i="1"/>
  <c r="AF178" i="1"/>
  <c r="AG44" i="1"/>
  <c r="L222" i="1"/>
  <c r="M224" i="1"/>
  <c r="L205" i="1"/>
  <c r="L141" i="1"/>
  <c r="L190" i="1"/>
  <c r="M192" i="1"/>
  <c r="L130" i="1"/>
  <c r="L121" i="1"/>
  <c r="M225" i="1"/>
  <c r="L96" i="1"/>
  <c r="K210" i="1"/>
  <c r="M206" i="1"/>
  <c r="L201" i="1"/>
  <c r="N91" i="1"/>
  <c r="L84" i="1"/>
  <c r="L194" i="1"/>
  <c r="N76" i="1"/>
  <c r="M195" i="1"/>
  <c r="K187" i="1"/>
  <c r="L64" i="1"/>
  <c r="L179" i="1"/>
  <c r="K178" i="1"/>
  <c r="L224" i="1"/>
  <c r="L223" i="1"/>
  <c r="M202" i="1"/>
  <c r="L206" i="1"/>
  <c r="L202" i="1"/>
  <c r="M191" i="1"/>
  <c r="L195" i="1"/>
  <c r="L191" i="1"/>
  <c r="N23" i="1"/>
  <c r="N194" i="1" s="1"/>
  <c r="N19" i="1"/>
  <c r="L188" i="1"/>
  <c r="L16" i="1"/>
  <c r="L181" i="1"/>
  <c r="X212" i="1"/>
  <c r="AB7" i="1"/>
  <c r="AB16" i="1"/>
  <c r="I46" i="1"/>
  <c r="I45" i="1" s="1"/>
  <c r="AA222" i="1"/>
  <c r="AA182" i="1"/>
  <c r="AB19" i="1"/>
  <c r="H64" i="1"/>
  <c r="I111" i="1"/>
  <c r="AB68" i="1"/>
  <c r="I18" i="1"/>
  <c r="AA187" i="1"/>
  <c r="AA18" i="1"/>
  <c r="AB21" i="1"/>
  <c r="AB31" i="1"/>
  <c r="AB101" i="1"/>
  <c r="AB90" i="1"/>
  <c r="H199" i="1"/>
  <c r="I94" i="1"/>
  <c r="AA87" i="1"/>
  <c r="I122" i="1"/>
  <c r="I154" i="1"/>
  <c r="I160" i="1"/>
  <c r="I167" i="1"/>
  <c r="AB123" i="1"/>
  <c r="AB126" i="1"/>
  <c r="AB130" i="1"/>
  <c r="AB187" i="1" s="1"/>
  <c r="I53" i="1"/>
  <c r="I108" i="1"/>
  <c r="AB99" i="1"/>
  <c r="AA98" i="1"/>
  <c r="Z18" i="1"/>
  <c r="I30" i="1"/>
  <c r="H211" i="1"/>
  <c r="H184" i="1"/>
  <c r="G213" i="1"/>
  <c r="AA199" i="1"/>
  <c r="AA213" i="1"/>
  <c r="Z226" i="1"/>
  <c r="I66" i="1"/>
  <c r="F105" i="1"/>
  <c r="F114" i="1" s="1"/>
  <c r="AB168" i="1"/>
  <c r="G7" i="1"/>
  <c r="G202" i="1"/>
  <c r="AB169" i="1"/>
  <c r="H205" i="1"/>
  <c r="H214" i="1"/>
  <c r="AA178" i="1"/>
  <c r="AA192" i="1"/>
  <c r="AA204" i="1"/>
  <c r="I150" i="1"/>
  <c r="I148" i="1"/>
  <c r="AB137" i="1"/>
  <c r="I37" i="1"/>
  <c r="I34" i="1"/>
  <c r="I147" i="1"/>
  <c r="U105" i="1"/>
  <c r="U114" i="1" s="1"/>
  <c r="E48" i="1"/>
  <c r="E57" i="1" s="1"/>
  <c r="H188" i="1"/>
  <c r="G193" i="1"/>
  <c r="G208" i="1"/>
  <c r="Z194" i="1"/>
  <c r="I79" i="1"/>
  <c r="I92" i="1"/>
  <c r="I86" i="1"/>
  <c r="I145" i="1"/>
  <c r="I168" i="1"/>
  <c r="AB127" i="1"/>
  <c r="AB134" i="1"/>
  <c r="X162" i="1"/>
  <c r="AB145" i="1"/>
  <c r="AB167" i="1"/>
  <c r="AB165" i="1"/>
  <c r="G224" i="1"/>
  <c r="E105" i="1"/>
  <c r="E114" i="1" s="1"/>
  <c r="I75" i="1"/>
  <c r="H84" i="1"/>
  <c r="I139" i="1"/>
  <c r="I137" i="1"/>
  <c r="W87" i="1"/>
  <c r="I10" i="1"/>
  <c r="G192" i="1"/>
  <c r="I19" i="1"/>
  <c r="H200" i="1"/>
  <c r="E213" i="1"/>
  <c r="AA180" i="1"/>
  <c r="AB13" i="1"/>
  <c r="AB42" i="1"/>
  <c r="AA41" i="1"/>
  <c r="AB55" i="1"/>
  <c r="G64" i="1"/>
  <c r="X105" i="1"/>
  <c r="I131" i="1"/>
  <c r="I138" i="1"/>
  <c r="I146" i="1"/>
  <c r="AA226" i="1"/>
  <c r="I24" i="1"/>
  <c r="H16" i="1"/>
  <c r="H226" i="1"/>
  <c r="X48" i="1"/>
  <c r="X57" i="1" s="1"/>
  <c r="AB20" i="1"/>
  <c r="AB77" i="1"/>
  <c r="AB136" i="1"/>
  <c r="I56" i="1"/>
  <c r="I227" i="1" s="1"/>
  <c r="D206" i="1"/>
  <c r="D202" i="1"/>
  <c r="B183" i="1"/>
  <c r="B105" i="1"/>
  <c r="H179" i="1"/>
  <c r="H181" i="1"/>
  <c r="F183" i="1"/>
  <c r="H196" i="1"/>
  <c r="H194" i="1"/>
  <c r="I21" i="1"/>
  <c r="H208" i="1"/>
  <c r="H201" i="1"/>
  <c r="H223" i="1"/>
  <c r="F187" i="1"/>
  <c r="AA190" i="1"/>
  <c r="AA202" i="1"/>
  <c r="AB54" i="1"/>
  <c r="AB53" i="1"/>
  <c r="Z222" i="1"/>
  <c r="I74" i="1"/>
  <c r="AB82" i="1"/>
  <c r="I135" i="1"/>
  <c r="I142" i="1"/>
  <c r="I157" i="1"/>
  <c r="I164" i="1"/>
  <c r="I165" i="1"/>
  <c r="AB157" i="1"/>
  <c r="H50" i="1"/>
  <c r="M50" i="1" s="1"/>
  <c r="M221" i="1" s="1"/>
  <c r="I51" i="1"/>
  <c r="I132" i="1"/>
  <c r="I169" i="1"/>
  <c r="C105" i="1"/>
  <c r="C114" i="1" s="1"/>
  <c r="V212" i="1"/>
  <c r="W155" i="1"/>
  <c r="G196" i="1"/>
  <c r="H190" i="1"/>
  <c r="G189" i="1"/>
  <c r="G206" i="1"/>
  <c r="H204" i="1"/>
  <c r="H42" i="1"/>
  <c r="H213" i="1" s="1"/>
  <c r="H217" i="1"/>
  <c r="I52" i="1"/>
  <c r="AB9" i="1"/>
  <c r="AB33" i="1"/>
  <c r="Z214" i="1"/>
  <c r="AB25" i="1"/>
  <c r="I90" i="1"/>
  <c r="I97" i="1"/>
  <c r="I96" i="1" s="1"/>
  <c r="F162" i="1"/>
  <c r="F171" i="1" s="1"/>
  <c r="F198" i="1"/>
  <c r="X163" i="1"/>
  <c r="Y163" i="1" s="1"/>
  <c r="I33" i="1"/>
  <c r="G204" i="1"/>
  <c r="G27" i="1"/>
  <c r="G45" i="1"/>
  <c r="G216" i="1" s="1"/>
  <c r="G73" i="1"/>
  <c r="I29" i="1"/>
  <c r="G211" i="1"/>
  <c r="I77" i="1"/>
  <c r="Z132" i="1"/>
  <c r="W144" i="1"/>
  <c r="V201" i="1"/>
  <c r="I8" i="1"/>
  <c r="H7" i="1"/>
  <c r="I22" i="1"/>
  <c r="H192" i="1"/>
  <c r="I35" i="1"/>
  <c r="H206" i="1"/>
  <c r="I32" i="1"/>
  <c r="G203" i="1"/>
  <c r="I55" i="1"/>
  <c r="AB11" i="1"/>
  <c r="Z182" i="1"/>
  <c r="Z41" i="1"/>
  <c r="AB44" i="1"/>
  <c r="AA50" i="1"/>
  <c r="AF50" i="1" s="1"/>
  <c r="AF221" i="1" s="1"/>
  <c r="AA225" i="1"/>
  <c r="W62" i="1"/>
  <c r="W176" i="1"/>
  <c r="Z180" i="1"/>
  <c r="E183" i="1"/>
  <c r="I82" i="1"/>
  <c r="I89" i="1"/>
  <c r="I87" i="1"/>
  <c r="G96" i="1"/>
  <c r="G210" i="1" s="1"/>
  <c r="I103" i="1"/>
  <c r="I102" i="1" s="1"/>
  <c r="AB88" i="1"/>
  <c r="Z204" i="1"/>
  <c r="AA215" i="1"/>
  <c r="I13" i="1"/>
  <c r="I12" i="1" s="1"/>
  <c r="G184" i="1"/>
  <c r="I54" i="1"/>
  <c r="AB64" i="1"/>
  <c r="AA132" i="1"/>
  <c r="W98" i="1"/>
  <c r="D226" i="1"/>
  <c r="D204" i="1"/>
  <c r="I17" i="1"/>
  <c r="G16" i="1"/>
  <c r="I23" i="1"/>
  <c r="I20" i="1"/>
  <c r="I28" i="1"/>
  <c r="I36" i="1"/>
  <c r="I43" i="1"/>
  <c r="I42" i="1" s="1"/>
  <c r="I213" i="1" s="1"/>
  <c r="G214" i="1"/>
  <c r="AB26" i="1"/>
  <c r="AB197" i="1" s="1"/>
  <c r="Z197" i="1"/>
  <c r="Z50" i="1"/>
  <c r="AE50" i="1" s="1"/>
  <c r="AE221" i="1" s="1"/>
  <c r="G200" i="1"/>
  <c r="H189" i="1"/>
  <c r="G84" i="1"/>
  <c r="I182" i="1"/>
  <c r="I143" i="1"/>
  <c r="D213" i="1"/>
  <c r="D207" i="1"/>
  <c r="B49" i="1"/>
  <c r="B220" i="1" s="1"/>
  <c r="I9" i="1"/>
  <c r="G180" i="1"/>
  <c r="I14" i="1"/>
  <c r="I185" i="1" s="1"/>
  <c r="G185" i="1"/>
  <c r="I25" i="1"/>
  <c r="I31" i="1"/>
  <c r="H27" i="1"/>
  <c r="H39" i="1"/>
  <c r="H210" i="1" s="1"/>
  <c r="I40" i="1"/>
  <c r="I39" i="1" s="1"/>
  <c r="H45" i="1"/>
  <c r="G50" i="1"/>
  <c r="H225" i="1"/>
  <c r="G207" i="1"/>
  <c r="Z187" i="1"/>
  <c r="H73" i="1"/>
  <c r="I85" i="1"/>
  <c r="F210" i="1"/>
  <c r="I107" i="1"/>
  <c r="AB79" i="1"/>
  <c r="AA75" i="1"/>
  <c r="AB85" i="1"/>
  <c r="E162" i="1"/>
  <c r="E171" i="1" s="1"/>
  <c r="I151" i="1"/>
  <c r="AB198" i="1"/>
  <c r="Z198" i="1"/>
  <c r="AB22" i="1"/>
  <c r="AB32" i="1"/>
  <c r="AB52" i="1"/>
  <c r="I65" i="1"/>
  <c r="H180" i="1"/>
  <c r="H195" i="1"/>
  <c r="H207" i="1"/>
  <c r="E216" i="1"/>
  <c r="G225" i="1"/>
  <c r="AB70" i="1"/>
  <c r="Y201" i="1"/>
  <c r="AB100" i="1"/>
  <c r="G130" i="1"/>
  <c r="I149" i="1"/>
  <c r="I144" i="1"/>
  <c r="AA194" i="1"/>
  <c r="AA144" i="1"/>
  <c r="AB158" i="1"/>
  <c r="AB166" i="1"/>
  <c r="F48" i="1"/>
  <c r="AB12" i="1"/>
  <c r="AB28" i="1"/>
  <c r="AB43" i="1"/>
  <c r="AB51" i="1"/>
  <c r="G222" i="1"/>
  <c r="Z203" i="1"/>
  <c r="AA191" i="1"/>
  <c r="I81" i="1"/>
  <c r="H193" i="1"/>
  <c r="E187" i="1"/>
  <c r="I91" i="1"/>
  <c r="I88" i="1"/>
  <c r="E198" i="1"/>
  <c r="I112" i="1"/>
  <c r="I110" i="1"/>
  <c r="H222" i="1"/>
  <c r="AB66" i="1"/>
  <c r="AB71" i="1"/>
  <c r="AB76" i="1"/>
  <c r="AB78" i="1"/>
  <c r="I124" i="1"/>
  <c r="I127" i="1"/>
  <c r="I126" i="1" s="1"/>
  <c r="I136" i="1"/>
  <c r="I134" i="1"/>
  <c r="H202" i="1"/>
  <c r="I166" i="1"/>
  <c r="AB121" i="1"/>
  <c r="AB125" i="1"/>
  <c r="AB133" i="1"/>
  <c r="AB135" i="1"/>
  <c r="AB139" i="1"/>
  <c r="AB146" i="1"/>
  <c r="AB156" i="1"/>
  <c r="AA155" i="1"/>
  <c r="AB164" i="1"/>
  <c r="G226" i="1"/>
  <c r="E178" i="1"/>
  <c r="AA224" i="1"/>
  <c r="Z224" i="1"/>
  <c r="Z155" i="1"/>
  <c r="Y212" i="1"/>
  <c r="Y162" i="1"/>
  <c r="W204" i="1"/>
  <c r="AB147" i="1"/>
  <c r="AA203" i="1"/>
  <c r="Z144" i="1"/>
  <c r="X201" i="1"/>
  <c r="Y189" i="1"/>
  <c r="Z193" i="1"/>
  <c r="Z192" i="1"/>
  <c r="Z190" i="1"/>
  <c r="G223" i="1"/>
  <c r="G217" i="1"/>
  <c r="H141" i="1"/>
  <c r="H203" i="1"/>
  <c r="G199" i="1"/>
  <c r="G141" i="1"/>
  <c r="G190" i="1"/>
  <c r="H191" i="1"/>
  <c r="H130" i="1"/>
  <c r="I133" i="1"/>
  <c r="G194" i="1"/>
  <c r="G126" i="1"/>
  <c r="G183" i="1" s="1"/>
  <c r="G181" i="1"/>
  <c r="G182" i="1"/>
  <c r="G121" i="1"/>
  <c r="H183" i="1"/>
  <c r="F178" i="1"/>
  <c r="Z215" i="1"/>
  <c r="AA214" i="1"/>
  <c r="Z213" i="1"/>
  <c r="Z98" i="1"/>
  <c r="AB89" i="1"/>
  <c r="Z202" i="1"/>
  <c r="Z87" i="1"/>
  <c r="U201" i="1"/>
  <c r="Z199" i="1"/>
  <c r="Z196" i="1"/>
  <c r="Z191" i="1"/>
  <c r="AA193" i="1"/>
  <c r="Z75" i="1"/>
  <c r="Z178" i="1"/>
  <c r="H224" i="1"/>
  <c r="I109" i="1"/>
  <c r="G205" i="1"/>
  <c r="G201" i="1"/>
  <c r="G195" i="1"/>
  <c r="G191" i="1"/>
  <c r="I80" i="1"/>
  <c r="I76" i="1"/>
  <c r="G188" i="1"/>
  <c r="I67" i="1"/>
  <c r="G179" i="1"/>
  <c r="D180" i="1"/>
  <c r="D7" i="1"/>
  <c r="W185" i="1"/>
  <c r="X185" i="1" s="1"/>
  <c r="D194" i="1"/>
  <c r="D199" i="1"/>
  <c r="D205" i="1"/>
  <c r="D200" i="1"/>
  <c r="D188" i="1"/>
  <c r="W196" i="1"/>
  <c r="C210" i="1"/>
  <c r="D64" i="1"/>
  <c r="B198" i="1"/>
  <c r="C49" i="1"/>
  <c r="C220" i="1" s="1"/>
  <c r="D214" i="1"/>
  <c r="W183" i="1"/>
  <c r="C198" i="1"/>
  <c r="W215" i="1"/>
  <c r="W184" i="1"/>
  <c r="V221" i="1"/>
  <c r="W18" i="1"/>
  <c r="D222" i="1"/>
  <c r="V162" i="1"/>
  <c r="V171" i="1" s="1"/>
  <c r="W202" i="1"/>
  <c r="B187" i="1"/>
  <c r="D203" i="1"/>
  <c r="W178" i="1"/>
  <c r="W182" i="1"/>
  <c r="W203" i="1"/>
  <c r="W41" i="1"/>
  <c r="W187" i="1"/>
  <c r="D190" i="1"/>
  <c r="V48" i="1"/>
  <c r="U220" i="1"/>
  <c r="V105" i="1"/>
  <c r="V114" i="1" s="1"/>
  <c r="C216" i="1"/>
  <c r="B210" i="1"/>
  <c r="D208" i="1"/>
  <c r="C187" i="1"/>
  <c r="D189" i="1"/>
  <c r="W191" i="1"/>
  <c r="D210" i="1"/>
  <c r="C213" i="1"/>
  <c r="D16" i="1"/>
  <c r="B213" i="1"/>
  <c r="C183" i="1"/>
  <c r="D141" i="1"/>
  <c r="D179" i="1"/>
  <c r="D181" i="1"/>
  <c r="B48" i="1"/>
  <c r="C162" i="1"/>
  <c r="C171" i="1" s="1"/>
  <c r="W214" i="1"/>
  <c r="W75" i="1"/>
  <c r="B216" i="1"/>
  <c r="W180" i="1"/>
  <c r="D27" i="1"/>
  <c r="W223" i="1"/>
  <c r="U189" i="1"/>
  <c r="D183" i="1"/>
  <c r="D201" i="1"/>
  <c r="U212" i="1"/>
  <c r="D191" i="1"/>
  <c r="D184" i="1"/>
  <c r="U162" i="1"/>
  <c r="U171" i="1" s="1"/>
  <c r="B162" i="1"/>
  <c r="B171" i="1" s="1"/>
  <c r="D196" i="1"/>
  <c r="D192" i="1"/>
  <c r="D130" i="1"/>
  <c r="D121" i="1"/>
  <c r="D195" i="1"/>
  <c r="W213" i="1"/>
  <c r="W192" i="1"/>
  <c r="D211" i="1"/>
  <c r="D193" i="1"/>
  <c r="W190" i="1"/>
  <c r="W50" i="1"/>
  <c r="W49" i="1" s="1"/>
  <c r="W220" i="1" s="1"/>
  <c r="V189" i="1"/>
  <c r="D216" i="1"/>
  <c r="D84" i="1"/>
  <c r="C48" i="1"/>
  <c r="W222" i="1"/>
  <c r="C178" i="1"/>
  <c r="B178" i="1"/>
  <c r="U48" i="1"/>
  <c r="D50" i="1"/>
  <c r="D217" i="1"/>
  <c r="N225" i="1" l="1"/>
  <c r="N199" i="1"/>
  <c r="AF162" i="1"/>
  <c r="AG199" i="1"/>
  <c r="AG75" i="1"/>
  <c r="N203" i="1"/>
  <c r="L210" i="1"/>
  <c r="AF201" i="1"/>
  <c r="M198" i="1"/>
  <c r="AE225" i="1"/>
  <c r="N205" i="1"/>
  <c r="AG190" i="1"/>
  <c r="I121" i="1"/>
  <c r="AG98" i="1"/>
  <c r="N206" i="1"/>
  <c r="N189" i="1"/>
  <c r="N200" i="1"/>
  <c r="AG226" i="1"/>
  <c r="AG193" i="1"/>
  <c r="N190" i="1"/>
  <c r="N180" i="1"/>
  <c r="AG215" i="1"/>
  <c r="L102" i="1"/>
  <c r="L105" i="1" s="1"/>
  <c r="L114" i="1" s="1"/>
  <c r="N195" i="1"/>
  <c r="N214" i="1"/>
  <c r="AF105" i="1"/>
  <c r="AF114" i="1" s="1"/>
  <c r="AG192" i="1"/>
  <c r="AE48" i="1"/>
  <c r="N201" i="1"/>
  <c r="N196" i="1"/>
  <c r="N226" i="1"/>
  <c r="AG26" i="1"/>
  <c r="AG197" i="1" s="1"/>
  <c r="M49" i="1"/>
  <c r="AG132" i="1"/>
  <c r="AG225" i="1"/>
  <c r="N188" i="1"/>
  <c r="N202" i="1"/>
  <c r="N222" i="1"/>
  <c r="AG213" i="1"/>
  <c r="AG224" i="1"/>
  <c r="AG196" i="1"/>
  <c r="AE162" i="1"/>
  <c r="L187" i="1"/>
  <c r="AE201" i="1"/>
  <c r="N42" i="1"/>
  <c r="N213" i="1" s="1"/>
  <c r="AG191" i="1"/>
  <c r="J228" i="1"/>
  <c r="M211" i="1"/>
  <c r="AG187" i="1"/>
  <c r="N97" i="1"/>
  <c r="I180" i="1"/>
  <c r="I216" i="1"/>
  <c r="AG204" i="1"/>
  <c r="AG30" i="1"/>
  <c r="AG52" i="1"/>
  <c r="AG223" i="1" s="1"/>
  <c r="N207" i="1"/>
  <c r="AG194" i="1"/>
  <c r="L192" i="1"/>
  <c r="N193" i="1"/>
  <c r="N181" i="1"/>
  <c r="L180" i="1"/>
  <c r="AC219" i="1"/>
  <c r="N141" i="1"/>
  <c r="AG87" i="1"/>
  <c r="AG214" i="1"/>
  <c r="N27" i="1"/>
  <c r="M187" i="1"/>
  <c r="N192" i="1"/>
  <c r="AB184" i="1"/>
  <c r="AB30" i="1"/>
  <c r="N73" i="1"/>
  <c r="J219" i="1"/>
  <c r="N191" i="1"/>
  <c r="N130" i="1"/>
  <c r="K228" i="1"/>
  <c r="Z201" i="1"/>
  <c r="AG50" i="1"/>
  <c r="AG49" i="1" s="1"/>
  <c r="AD219" i="1"/>
  <c r="N224" i="1"/>
  <c r="N103" i="1"/>
  <c r="L48" i="1"/>
  <c r="L183" i="1"/>
  <c r="N64" i="1"/>
  <c r="N208" i="1"/>
  <c r="AG41" i="1"/>
  <c r="AE105" i="1"/>
  <c r="AE114" i="1" s="1"/>
  <c r="AE223" i="1"/>
  <c r="AG144" i="1"/>
  <c r="AF49" i="1"/>
  <c r="G49" i="1"/>
  <c r="G220" i="1" s="1"/>
  <c r="L50" i="1"/>
  <c r="AB194" i="1"/>
  <c r="L198" i="1"/>
  <c r="L162" i="1"/>
  <c r="L171" i="1" s="1"/>
  <c r="AE49" i="1"/>
  <c r="AG202" i="1"/>
  <c r="AE212" i="1"/>
  <c r="AG13" i="1"/>
  <c r="AG184" i="1" s="1"/>
  <c r="AE184" i="1"/>
  <c r="M12" i="1"/>
  <c r="M183" i="1" s="1"/>
  <c r="M184" i="1"/>
  <c r="AG155" i="1"/>
  <c r="N127" i="1"/>
  <c r="N126" i="1" s="1"/>
  <c r="AG12" i="1"/>
  <c r="AG183" i="1" s="1"/>
  <c r="AE183" i="1"/>
  <c r="N122" i="1"/>
  <c r="N121" i="1" s="1"/>
  <c r="N14" i="1"/>
  <c r="N185" i="1" s="1"/>
  <c r="AB183" i="1"/>
  <c r="H216" i="1"/>
  <c r="N56" i="1"/>
  <c r="N227" i="1" s="1"/>
  <c r="N84" i="1"/>
  <c r="K219" i="1"/>
  <c r="AF189" i="1"/>
  <c r="N40" i="1"/>
  <c r="L211" i="1"/>
  <c r="N13" i="1"/>
  <c r="L184" i="1"/>
  <c r="M121" i="1"/>
  <c r="M105" i="1"/>
  <c r="M114" i="1" s="1"/>
  <c r="M217" i="1"/>
  <c r="AG180" i="1"/>
  <c r="AE189" i="1"/>
  <c r="AF48" i="1"/>
  <c r="AG18" i="1"/>
  <c r="AG203" i="1"/>
  <c r="AG178" i="1"/>
  <c r="AG182" i="1"/>
  <c r="L178" i="1"/>
  <c r="M220" i="1"/>
  <c r="N16" i="1"/>
  <c r="I224" i="1"/>
  <c r="AB226" i="1"/>
  <c r="I64" i="1"/>
  <c r="H178" i="1"/>
  <c r="I202" i="1"/>
  <c r="I207" i="1"/>
  <c r="I205" i="1"/>
  <c r="AB202" i="1"/>
  <c r="AB144" i="1"/>
  <c r="X171" i="1"/>
  <c r="W162" i="1"/>
  <c r="W171" i="1" s="1"/>
  <c r="AA189" i="1"/>
  <c r="G105" i="1"/>
  <c r="G114" i="1" s="1"/>
  <c r="AB18" i="1"/>
  <c r="AB222" i="1"/>
  <c r="AB225" i="1"/>
  <c r="AB87" i="1"/>
  <c r="W201" i="1"/>
  <c r="I130" i="1"/>
  <c r="AB98" i="1"/>
  <c r="I188" i="1"/>
  <c r="I223" i="1"/>
  <c r="AA201" i="1"/>
  <c r="AB215" i="1"/>
  <c r="I226" i="1"/>
  <c r="I195" i="1"/>
  <c r="I208" i="1"/>
  <c r="I210" i="1"/>
  <c r="I203" i="1"/>
  <c r="I193" i="1"/>
  <c r="AB180" i="1"/>
  <c r="X219" i="1"/>
  <c r="I189" i="1"/>
  <c r="AA212" i="1"/>
  <c r="E228" i="1"/>
  <c r="H105" i="1"/>
  <c r="H114" i="1" s="1"/>
  <c r="AB182" i="1"/>
  <c r="I192" i="1"/>
  <c r="I201" i="1"/>
  <c r="AB155" i="1"/>
  <c r="I214" i="1"/>
  <c r="I183" i="1"/>
  <c r="AB224" i="1"/>
  <c r="I181" i="1"/>
  <c r="I194" i="1"/>
  <c r="H162" i="1"/>
  <c r="H171" i="1" s="1"/>
  <c r="I191" i="1"/>
  <c r="AB192" i="1"/>
  <c r="AA162" i="1"/>
  <c r="I204" i="1"/>
  <c r="I222" i="1"/>
  <c r="AB75" i="1"/>
  <c r="W212" i="1"/>
  <c r="E219" i="1"/>
  <c r="AB178" i="1"/>
  <c r="AB193" i="1"/>
  <c r="I196" i="1"/>
  <c r="I200" i="1"/>
  <c r="I225" i="1"/>
  <c r="AA48" i="1"/>
  <c r="I141" i="1"/>
  <c r="AB191" i="1"/>
  <c r="H221" i="1"/>
  <c r="H49" i="1"/>
  <c r="H220" i="1" s="1"/>
  <c r="Z105" i="1"/>
  <c r="AB203" i="1"/>
  <c r="AB213" i="1"/>
  <c r="AB190" i="1"/>
  <c r="AB41" i="1"/>
  <c r="F219" i="1"/>
  <c r="H48" i="1"/>
  <c r="I206" i="1"/>
  <c r="I179" i="1"/>
  <c r="I27" i="1"/>
  <c r="B57" i="1"/>
  <c r="I73" i="1"/>
  <c r="G198" i="1"/>
  <c r="I211" i="1"/>
  <c r="I7" i="1"/>
  <c r="I178" i="1" s="1"/>
  <c r="I184" i="1"/>
  <c r="AB223" i="1"/>
  <c r="Y220" i="1"/>
  <c r="Y185" i="1"/>
  <c r="Z185" i="1" s="1"/>
  <c r="G178" i="1"/>
  <c r="G162" i="1"/>
  <c r="G171" i="1" s="1"/>
  <c r="Y171" i="1"/>
  <c r="I50" i="1"/>
  <c r="I49" i="1" s="1"/>
  <c r="G221" i="1"/>
  <c r="I16" i="1"/>
  <c r="Z48" i="1"/>
  <c r="Y219" i="1"/>
  <c r="I199" i="1"/>
  <c r="I217" i="1"/>
  <c r="AB214" i="1"/>
  <c r="I84" i="1"/>
  <c r="AB50" i="1"/>
  <c r="Z49" i="1"/>
  <c r="Z221" i="1"/>
  <c r="G48" i="1"/>
  <c r="H198" i="1"/>
  <c r="F57" i="1"/>
  <c r="F228" i="1" s="1"/>
  <c r="AB132" i="1"/>
  <c r="AB199" i="1"/>
  <c r="AA49" i="1"/>
  <c r="AA221" i="1"/>
  <c r="D105" i="1"/>
  <c r="D114" i="1" s="1"/>
  <c r="H187" i="1"/>
  <c r="G187" i="1"/>
  <c r="Z163" i="1"/>
  <c r="AA163" i="1" s="1"/>
  <c r="X220" i="1"/>
  <c r="Z212" i="1"/>
  <c r="Z162" i="1"/>
  <c r="AB204" i="1"/>
  <c r="I190" i="1"/>
  <c r="AA196" i="1"/>
  <c r="AA105" i="1"/>
  <c r="X114" i="1"/>
  <c r="V219" i="1"/>
  <c r="Y114" i="1"/>
  <c r="Z189" i="1"/>
  <c r="W48" i="1"/>
  <c r="B114" i="1"/>
  <c r="W189" i="1"/>
  <c r="V57" i="1"/>
  <c r="V228" i="1" s="1"/>
  <c r="D178" i="1"/>
  <c r="W221" i="1"/>
  <c r="B219" i="1"/>
  <c r="D198" i="1"/>
  <c r="D48" i="1"/>
  <c r="D162" i="1"/>
  <c r="D171" i="1" s="1"/>
  <c r="W105" i="1"/>
  <c r="W114" i="1" s="1"/>
  <c r="D187" i="1"/>
  <c r="U57" i="1"/>
  <c r="U228" i="1" s="1"/>
  <c r="U219" i="1"/>
  <c r="C219" i="1"/>
  <c r="C57" i="1"/>
  <c r="C228" i="1" s="1"/>
  <c r="W57" i="1"/>
  <c r="D49" i="1"/>
  <c r="D221" i="1"/>
  <c r="AE57" i="1" l="1"/>
  <c r="N178" i="1"/>
  <c r="AG201" i="1"/>
  <c r="AG105" i="1"/>
  <c r="AG114" i="1" s="1"/>
  <c r="AG212" i="1"/>
  <c r="AE219" i="1"/>
  <c r="L216" i="1"/>
  <c r="X228" i="1"/>
  <c r="Z229" i="1" s="1"/>
  <c r="L219" i="1"/>
  <c r="AB201" i="1"/>
  <c r="N187" i="1"/>
  <c r="AG162" i="1"/>
  <c r="AG48" i="1"/>
  <c r="AG57" i="1" s="1"/>
  <c r="N198" i="1"/>
  <c r="AF57" i="1"/>
  <c r="AG221" i="1"/>
  <c r="N102" i="1"/>
  <c r="N216" i="1" s="1"/>
  <c r="N217" i="1"/>
  <c r="N184" i="1"/>
  <c r="N12" i="1"/>
  <c r="M48" i="1"/>
  <c r="N162" i="1"/>
  <c r="N171" i="1" s="1"/>
  <c r="N50" i="1"/>
  <c r="L221" i="1"/>
  <c r="L49" i="1"/>
  <c r="L220" i="1" s="1"/>
  <c r="N179" i="1"/>
  <c r="M162" i="1"/>
  <c r="M171" i="1" s="1"/>
  <c r="M178" i="1"/>
  <c r="N210" i="1"/>
  <c r="N211" i="1"/>
  <c r="AF219" i="1"/>
  <c r="AG189" i="1"/>
  <c r="AB162" i="1"/>
  <c r="AB212" i="1"/>
  <c r="I162" i="1"/>
  <c r="I171" i="1" s="1"/>
  <c r="Y228" i="1"/>
  <c r="AA229" i="1" s="1"/>
  <c r="I105" i="1"/>
  <c r="I114" i="1" s="1"/>
  <c r="AA57" i="1"/>
  <c r="I187" i="1"/>
  <c r="AB48" i="1"/>
  <c r="H219" i="1"/>
  <c r="H57" i="1"/>
  <c r="H228" i="1" s="1"/>
  <c r="B228" i="1"/>
  <c r="I198" i="1"/>
  <c r="AA220" i="1"/>
  <c r="AA171" i="1"/>
  <c r="G219" i="1"/>
  <c r="G57" i="1"/>
  <c r="G228" i="1" s="1"/>
  <c r="AB221" i="1"/>
  <c r="AB49" i="1"/>
  <c r="AA185" i="1"/>
  <c r="AB163" i="1"/>
  <c r="AC163" i="1" s="1"/>
  <c r="I48" i="1"/>
  <c r="Z171" i="1"/>
  <c r="AB189" i="1"/>
  <c r="Z220" i="1"/>
  <c r="Z57" i="1"/>
  <c r="I220" i="1"/>
  <c r="I221" i="1"/>
  <c r="AB196" i="1"/>
  <c r="AB105" i="1"/>
  <c r="AA219" i="1"/>
  <c r="AA114" i="1"/>
  <c r="Z219" i="1"/>
  <c r="Z114" i="1"/>
  <c r="W219" i="1"/>
  <c r="W228" i="1"/>
  <c r="D219" i="1"/>
  <c r="D220" i="1"/>
  <c r="D57" i="1"/>
  <c r="D228" i="1" s="1"/>
  <c r="AB229" i="1" l="1"/>
  <c r="AG219" i="1"/>
  <c r="N105" i="1"/>
  <c r="N114" i="1" s="1"/>
  <c r="AD163" i="1"/>
  <c r="AE163" i="1" s="1"/>
  <c r="M219" i="1"/>
  <c r="M57" i="1"/>
  <c r="M228" i="1" s="1"/>
  <c r="AB185" i="1"/>
  <c r="AC185" i="1" s="1"/>
  <c r="N183" i="1"/>
  <c r="N48" i="1"/>
  <c r="AC220" i="1"/>
  <c r="AC171" i="1"/>
  <c r="AC228" i="1" s="1"/>
  <c r="N221" i="1"/>
  <c r="N49" i="1"/>
  <c r="N220" i="1" s="1"/>
  <c r="L57" i="1"/>
  <c r="L228" i="1" s="1"/>
  <c r="AB57" i="1"/>
  <c r="Z228" i="1"/>
  <c r="AA228" i="1"/>
  <c r="AB220" i="1"/>
  <c r="AB171" i="1"/>
  <c r="I219" i="1"/>
  <c r="I57" i="1"/>
  <c r="I228" i="1" s="1"/>
  <c r="AB219" i="1"/>
  <c r="AB114" i="1"/>
  <c r="W232" i="1"/>
  <c r="AD185" i="1" l="1"/>
  <c r="AE185" i="1" s="1"/>
  <c r="N219" i="1"/>
  <c r="N57" i="1"/>
  <c r="N228" i="1" s="1"/>
  <c r="AD220" i="1"/>
  <c r="AF163" i="1"/>
  <c r="AG163" i="1" s="1"/>
  <c r="AD171" i="1"/>
  <c r="AD228" i="1" s="1"/>
  <c r="AE171" i="1"/>
  <c r="AE228" i="1" s="1"/>
  <c r="AE220" i="1"/>
  <c r="AB228" i="1"/>
  <c r="AG220" i="1" l="1"/>
  <c r="AG171" i="1"/>
  <c r="AG228" i="1" s="1"/>
  <c r="AF220" i="1"/>
  <c r="AF171" i="1"/>
  <c r="AF228" i="1" s="1"/>
  <c r="AF185" i="1"/>
  <c r="AG185" i="1" s="1"/>
</calcChain>
</file>

<file path=xl/sharedStrings.xml><?xml version="1.0" encoding="utf-8"?>
<sst xmlns="http://schemas.openxmlformats.org/spreadsheetml/2006/main" count="469" uniqueCount="117">
  <si>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</si>
  <si>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</si>
  <si>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</si>
  <si>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</si>
  <si>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</si>
  <si>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</si>
  <si>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</si>
  <si>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</si>
  <si>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</si>
  <si>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</si>
  <si>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</si>
  <si>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</si>
  <si>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</si>
  <si>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</si>
  <si>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</si>
  <si>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</si>
  <si>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</si>
  <si>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</si>
  <si>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</si>
  <si>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</si>
  <si>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</si>
  <si>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</si>
  <si>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</si>
  <si>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</si>
  <si>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</si>
  <si>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</si>
  <si>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</si>
  <si>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</si>
  <si>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</si>
  <si>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</si>
  <si>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</si>
  <si>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</si>
  <si>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</si>
  <si>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</si>
  <si>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</si>
  <si>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</si>
  <si>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</si>
  <si>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</si>
  <si>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</si>
  <si>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</si>
  <si>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</si>
  <si>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</si>
  <si>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</si>
  <si>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</si>
  <si>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</si>
  <si>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</si>
  <si>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</si>
  <si>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</si>
  <si>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</si>
  <si>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</si>
  <si>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</si>
  <si>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</si>
  <si>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</si>
  <si>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</si>
  <si>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</si>
  <si>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</si>
  <si>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</si>
  <si>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</si>
  <si>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</si>
  <si>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</si>
  <si>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</si>
  <si>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</si>
  <si>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</si>
  <si>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</si>
  <si>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</si>
  <si>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</si>
  <si>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</si>
  <si>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</si>
  <si>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</si>
  <si>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</si>
  <si>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</si>
  <si>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</si>
  <si>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</si>
  <si>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</si>
  <si>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</si>
  <si>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</si>
  <si>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</si>
  <si>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</si>
  <si>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>Első lakáshoz jutók támogatása</t>
  </si>
  <si>
    <t>Működési célú visszatérítendő támogatások, kölcsönök nyújtása áht-n kívülre</t>
  </si>
  <si>
    <t>2024. évi tervezett bevételek ÖNKORMÁNYZAT</t>
  </si>
  <si>
    <t>2024. évi tervezett kiadások ÖNKORMÁNYZAT</t>
  </si>
  <si>
    <t>2024. évi tervezett bevételek                            GAZDASÁGI SZERVEZETTEL NEM RENDELKEZŐ INTÉZMÉNYEK</t>
  </si>
  <si>
    <t>2024. évi tervezett kiadások                            GAZDASÁGI SZERVEZETTEL NEM RENDELKEZŐ INTÉZMÉNYEK</t>
  </si>
  <si>
    <t>2024. évi tervezett bevételek GAZDASÁGI SZERVEZETTEL RENDELKEZŐ INTÉZMÉNYEK</t>
  </si>
  <si>
    <t>2024. évi tervezett KIADÁSOK GAZDASÁGI SZERVEZETTEL RENDELKEZŐ INTÉZMÉNYEK</t>
  </si>
  <si>
    <t>2024. évi tervezett bevételek KOMÁROM VÁROS ÖSSZESEN</t>
  </si>
  <si>
    <t>2024. évi tervezett kiadások KOMÁROM VÁROS ÖSSZESEN</t>
  </si>
  <si>
    <t xml:space="preserve">           </t>
  </si>
  <si>
    <t>Javasolt módosítás</t>
  </si>
  <si>
    <t>2024. évi módosított bevételek ÖNKORMÁNYZAT</t>
  </si>
  <si>
    <t>1/2024.(I.24.) önk.rendelet eredeti ei.</t>
  </si>
  <si>
    <t>Komárom Város Önkormányzata és az általa irányított költségvetési szervek 2024. évi tervezett bevételeinek és kiadásainak módosítása</t>
  </si>
  <si>
    <t>2024. évi módosított bevételek                            GAZDASÁGI SZERVEZETTEL NEM RENDELKEZŐ INTÉZMÉNYEK</t>
  </si>
  <si>
    <t>2024. évi módosított bevételek                            GAZDASÁGI SZERVEZETTEL  RENDELKEZŐ INTÉZMÉNYEK</t>
  </si>
  <si>
    <t>2024. évi módosított bevételek                            GAZDASÁGI SZERVEZETTEL RENDELKEZŐ INTÉZMÉNYEK</t>
  </si>
  <si>
    <t>2024. évi módosított bevételek                         KOMÁROM VÁROS ÖSSZSEN</t>
  </si>
  <si>
    <t>Államháztartáson belüli megelőlegezések</t>
  </si>
  <si>
    <t>5/2024.(VI.26.) önk.rendelet mód. ei.</t>
  </si>
  <si>
    <t>Gesztenyés Óvoda fejlesztése</t>
  </si>
  <si>
    <t>Eü.ügyelet fejlesztése</t>
  </si>
  <si>
    <t>Komáromi Idősek Otthona energetikai korszerűsítése</t>
  </si>
  <si>
    <t>Élhető város - jövőnk Komárom</t>
  </si>
  <si>
    <t>Energetikai fejlesztés Komáromban (Szőnyi Színes és Kistáltos Óvoda)</t>
  </si>
  <si>
    <t>Pályázati támogatások visszafizetése (ÁHT-n belülre):</t>
  </si>
  <si>
    <t>Egyéb m.c.átvett pénezközök</t>
  </si>
  <si>
    <t>Egyéb f.c.átvett pénzeszközök</t>
  </si>
  <si>
    <t>Egyéb tárgyieszközök értékesítése</t>
  </si>
  <si>
    <t xml:space="preserve">    tájékoztató adatok: értékesített tárgyi eszköz áfa befizetés</t>
  </si>
  <si>
    <t xml:space="preserve">                                 beruházás, felújítás fizetendő fordított adója</t>
  </si>
  <si>
    <t>2024. évi módosított kiadások ÖNKORMÁNYZAT</t>
  </si>
  <si>
    <t>2024. évi módosított kiadások                          GAZDASÁGI SZERVEZETTEL NEM RENDELKEZŐ INTÉZMÉNYEK</t>
  </si>
  <si>
    <t>2024. évi módosított kiadások                            GAZDASÁGI SZERVEZETTEL RENDELKEZŐ INTÉZMÉNYEK</t>
  </si>
  <si>
    <t>2024. évi módosított kiadások                      KOMÁROM VÁROS ÖSSZSEN</t>
  </si>
  <si>
    <t>2024. évi módosított kiadások                   KOMÁROM VÁROS ÖSSZSEN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</si>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</sst>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0" xfId="0" applyNumberFormat="1" applyFont="1" applyFill="1"/>
    <xf numFmtId="3" fontId="1" fillId="3" borderId="1" xfId="0" applyNumberFormat="1" applyFont="1" applyFill="1" applyBorder="1"/>
    <xf numFmtId="3" fontId="0" fillId="3" borderId="1" xfId="0" applyNumberForma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3" borderId="1" xfId="0" applyNumberFormat="1" applyFont="1" applyFill="1" applyBorder="1"/>
    <xf numFmtId="3" fontId="4" fillId="3" borderId="0" xfId="0" applyNumberFormat="1" applyFont="1" applyFill="1"/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0" fillId="3" borderId="0" xfId="0" applyNumberFormat="1" applyFill="1"/>
    <xf numFmtId="3" fontId="1" fillId="0" borderId="0" xfId="0" applyNumberFormat="1" applyFont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4" fillId="3" borderId="3" xfId="0" applyNumberFormat="1" applyFont="1" applyFill="1" applyBorder="1"/>
    <xf numFmtId="3" fontId="2" fillId="0" borderId="13" xfId="0" applyNumberFormat="1" applyFont="1" applyBorder="1" applyAlignment="1">
      <alignment vertical="center" wrapText="1"/>
    </xf>
    <xf numFmtId="3" fontId="4" fillId="3" borderId="6" xfId="0" applyNumberFormat="1" applyFont="1" applyFill="1" applyBorder="1"/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0" fontId="4" fillId="3" borderId="3" xfId="0" applyFont="1" applyFill="1" applyBorder="1" applyAlignment="1">
      <alignment vertical="center" wrapText="1"/>
    </xf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3" borderId="0" xfId="0" applyFont="1" applyFill="1"/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49" fontId="8" fillId="0" borderId="1" xfId="0" applyNumberFormat="1" applyFont="1" applyBorder="1"/>
    <xf numFmtId="49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3" fontId="9" fillId="0" borderId="14" xfId="0" applyNumberFormat="1" applyFont="1" applyBorder="1"/>
    <xf numFmtId="3" fontId="9" fillId="0" borderId="0" xfId="0" applyNumberFormat="1" applyFont="1"/>
    <xf numFmtId="3" fontId="2" fillId="0" borderId="14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dimension ref="A1:AL232"/>
  <sheetViews>
    <sheetView tabSelected="1" topLeftCell="M1" zoomScaleNormal="100" workbookViewId="0">
      <selection activeCell="AK5" sqref="AK5:AK6"/>
    </sheetView>
  </sheetViews>
  <sheetFormatPr defaultRowHeight="12.75" x14ac:dyDescent="0.2"/>
  <cols>
    <col min="1" max="1" width="42.42578125" customWidth="1"/>
    <col min="2" max="2" width="12.42578125" customWidth="1"/>
    <col min="3" max="3" width="11.140625" customWidth="1"/>
    <col min="4" max="4" width="12.140625" customWidth="1"/>
    <col min="5" max="9" width="12.140625" hidden="1" customWidth="1"/>
    <col min="10" max="10" width="10.28515625" hidden="1" customWidth="1"/>
    <col min="11" max="11" width="10" hidden="1" customWidth="1"/>
    <col min="12" max="12" width="12.140625" customWidth="1"/>
    <col min="13" max="13" width="10.5703125" customWidth="1"/>
    <col min="14" max="15" width="12.140625" customWidth="1"/>
    <col min="16" max="16" width="10" customWidth="1"/>
    <col min="17" max="17" width="12.140625" customWidth="1"/>
    <col min="18" max="18" width="9.5703125" customWidth="1"/>
    <col min="19" max="19" width="12.140625" customWidth="1"/>
    <col min="20" max="20" width="55.7109375" customWidth="1"/>
    <col min="21" max="22" width="12.42578125" customWidth="1"/>
    <col min="23" max="23" width="12.140625" customWidth="1"/>
    <col min="24" max="25" width="9.140625" hidden="1" customWidth="1"/>
    <col min="26" max="26" width="14.42578125" hidden="1" customWidth="1"/>
    <col min="27" max="27" width="11.7109375" hidden="1" customWidth="1"/>
    <col min="28" max="28" width="12.28515625" hidden="1" customWidth="1"/>
    <col min="29" max="29" width="10.7109375" hidden="1" customWidth="1"/>
    <col min="30" max="30" width="11.140625" hidden="1" customWidth="1"/>
    <col min="31" max="31" width="10.7109375" customWidth="1"/>
    <col min="32" max="32" width="11.42578125" customWidth="1"/>
    <col min="33" max="33" width="13" customWidth="1"/>
    <col min="34" max="34" width="11.7109375" customWidth="1"/>
    <col min="36" max="36" width="12.5703125" customWidth="1"/>
    <col min="38" max="38" width="11" customWidth="1"/>
  </cols>
  <sheetData>
    <row r="1" spans="1:38" x14ac:dyDescent="0.2">
      <c r="AL1" s="16" t="s">
        <v>16</v>
      </c>
    </row>
    <row r="2" spans="1:38" x14ac:dyDescent="0.2">
      <c r="A2" s="104" t="s">
        <v>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</row>
    <row r="3" spans="1:38" x14ac:dyDescent="0.2">
      <c r="AL3" s="24" t="s">
        <v>15</v>
      </c>
    </row>
    <row r="4" spans="1:38" ht="24.95" customHeight="1" x14ac:dyDescent="0.2">
      <c r="A4" s="105" t="s">
        <v>0</v>
      </c>
      <c r="B4" s="101" t="s">
        <v>80</v>
      </c>
      <c r="C4" s="103"/>
      <c r="D4" s="102"/>
      <c r="E4" s="101" t="s">
        <v>89</v>
      </c>
      <c r="F4" s="102"/>
      <c r="G4" s="101" t="s">
        <v>90</v>
      </c>
      <c r="H4" s="103"/>
      <c r="I4" s="102"/>
      <c r="J4" s="101" t="s">
        <v>89</v>
      </c>
      <c r="K4" s="102"/>
      <c r="L4" s="101" t="s">
        <v>90</v>
      </c>
      <c r="M4" s="103"/>
      <c r="N4" s="102"/>
      <c r="O4" s="101" t="s">
        <v>89</v>
      </c>
      <c r="P4" s="102"/>
      <c r="Q4" s="101" t="s">
        <v>90</v>
      </c>
      <c r="R4" s="103"/>
      <c r="S4" s="102"/>
      <c r="T4" s="105" t="s">
        <v>1</v>
      </c>
      <c r="U4" s="101" t="s">
        <v>81</v>
      </c>
      <c r="V4" s="103"/>
      <c r="W4" s="102"/>
      <c r="X4" s="101" t="s">
        <v>89</v>
      </c>
      <c r="Y4" s="102"/>
      <c r="Z4" s="101" t="s">
        <v>90</v>
      </c>
      <c r="AA4" s="103"/>
      <c r="AB4" s="102"/>
      <c r="AC4" s="101" t="s">
        <v>89</v>
      </c>
      <c r="AD4" s="102"/>
      <c r="AE4" s="101" t="s">
        <v>110</v>
      </c>
      <c r="AF4" s="103"/>
      <c r="AG4" s="102"/>
      <c r="AH4" s="101" t="s">
        <v>89</v>
      </c>
      <c r="AI4" s="102"/>
      <c r="AJ4" s="101" t="s">
        <v>110</v>
      </c>
      <c r="AK4" s="103"/>
      <c r="AL4" s="102"/>
    </row>
    <row r="5" spans="1:38" ht="12.75" customHeight="1" x14ac:dyDescent="0.2">
      <c r="A5" s="106"/>
      <c r="B5" s="98" t="s">
        <v>12</v>
      </c>
      <c r="C5" s="98" t="s">
        <v>13</v>
      </c>
      <c r="D5" s="98" t="s">
        <v>91</v>
      </c>
      <c r="E5" s="98" t="s">
        <v>12</v>
      </c>
      <c r="F5" s="98" t="s">
        <v>13</v>
      </c>
      <c r="G5" s="98" t="s">
        <v>12</v>
      </c>
      <c r="H5" s="98" t="s">
        <v>13</v>
      </c>
      <c r="I5" s="100" t="s">
        <v>98</v>
      </c>
      <c r="J5" s="98" t="s">
        <v>12</v>
      </c>
      <c r="K5" s="98" t="s">
        <v>13</v>
      </c>
      <c r="L5" s="98" t="s">
        <v>12</v>
      </c>
      <c r="M5" s="98" t="s">
        <v>13</v>
      </c>
      <c r="N5" s="100" t="s">
        <v>115</v>
      </c>
      <c r="O5" s="98" t="s">
        <v>12</v>
      </c>
      <c r="P5" s="98" t="s">
        <v>13</v>
      </c>
      <c r="Q5" s="98" t="s">
        <v>12</v>
      </c>
      <c r="R5" s="98" t="s">
        <v>13</v>
      </c>
      <c r="S5" s="100" t="s">
        <v>116</v>
      </c>
      <c r="T5" s="106"/>
      <c r="U5" s="98" t="s">
        <v>12</v>
      </c>
      <c r="V5" s="98" t="s">
        <v>13</v>
      </c>
      <c r="W5" s="98" t="str">
        <f>+D5</f>
        <v>1/2024.(I.24.) önk.rendelet eredeti ei.</v>
      </c>
      <c r="X5" s="98" t="s">
        <v>12</v>
      </c>
      <c r="Y5" s="98" t="s">
        <v>13</v>
      </c>
      <c r="Z5" s="98" t="s">
        <v>12</v>
      </c>
      <c r="AA5" s="98" t="s">
        <v>13</v>
      </c>
      <c r="AB5" s="100" t="str">
        <f>+I5</f>
        <v>5/2024.(VI.26.) önk.rendelet mód. ei.</v>
      </c>
      <c r="AC5" s="98" t="s">
        <v>12</v>
      </c>
      <c r="AD5" s="98" t="s">
        <v>13</v>
      </c>
      <c r="AE5" s="98" t="s">
        <v>12</v>
      </c>
      <c r="AF5" s="98" t="s">
        <v>13</v>
      </c>
      <c r="AG5" s="100" t="str">
        <f>+N5</f>
        <v>9/2024.(X.24.) önk.rendelet mód. ei.</v>
      </c>
      <c r="AH5" s="98" t="s">
        <v>12</v>
      </c>
      <c r="AI5" s="98" t="s">
        <v>13</v>
      </c>
      <c r="AJ5" s="98" t="s">
        <v>12</v>
      </c>
      <c r="AK5" s="98" t="s">
        <v>13</v>
      </c>
      <c r="AL5" s="100" t="str">
        <f>+S5</f>
        <v>9/2025.(V.22.) önk.rendelet mód. ei.</v>
      </c>
    </row>
    <row r="6" spans="1:38" ht="26.1" customHeight="1" x14ac:dyDescent="0.2">
      <c r="A6" s="107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107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1:38" x14ac:dyDescent="0.2">
      <c r="A7" s="21" t="s">
        <v>59</v>
      </c>
      <c r="B7" s="10">
        <f>SUM(B8:B9)</f>
        <v>1707574</v>
      </c>
      <c r="C7" s="14">
        <f>SUM(C8:C9)</f>
        <v>8164</v>
      </c>
      <c r="D7" s="10">
        <f>SUM(D8:D9)</f>
        <v>1715738</v>
      </c>
      <c r="E7" s="10">
        <f t="shared" ref="E7:N7" si="0">SUM(E8:E9)</f>
        <v>326052</v>
      </c>
      <c r="F7" s="10">
        <f t="shared" si="0"/>
        <v>0</v>
      </c>
      <c r="G7" s="10">
        <f t="shared" si="0"/>
        <v>2033626</v>
      </c>
      <c r="H7" s="10">
        <f t="shared" si="0"/>
        <v>8164</v>
      </c>
      <c r="I7" s="10">
        <f t="shared" si="0"/>
        <v>2041790</v>
      </c>
      <c r="J7" s="10">
        <f t="shared" si="0"/>
        <v>41411</v>
      </c>
      <c r="K7" s="10">
        <f t="shared" si="0"/>
        <v>344</v>
      </c>
      <c r="L7" s="10">
        <f t="shared" si="0"/>
        <v>2075037</v>
      </c>
      <c r="M7" s="10">
        <f t="shared" si="0"/>
        <v>8508</v>
      </c>
      <c r="N7" s="10">
        <f t="shared" si="0"/>
        <v>2083545</v>
      </c>
      <c r="O7" s="10">
        <f t="shared" ref="O7:S7" si="1">SUM(O8:O9)</f>
        <v>143131</v>
      </c>
      <c r="P7" s="10">
        <f t="shared" si="1"/>
        <v>-284</v>
      </c>
      <c r="Q7" s="10">
        <f t="shared" si="1"/>
        <v>2218168</v>
      </c>
      <c r="R7" s="10">
        <f t="shared" si="1"/>
        <v>8224</v>
      </c>
      <c r="S7" s="10">
        <f t="shared" si="1"/>
        <v>2226392</v>
      </c>
      <c r="T7" s="87" t="s">
        <v>2</v>
      </c>
      <c r="U7" s="10">
        <v>74033</v>
      </c>
      <c r="V7" s="58">
        <v>193995</v>
      </c>
      <c r="W7" s="10">
        <f>SUM(U7:V7)</f>
        <v>268028</v>
      </c>
      <c r="X7" s="3">
        <v>-7570</v>
      </c>
      <c r="Y7" s="3">
        <v>9652</v>
      </c>
      <c r="Z7" s="10">
        <f>+U7+X7</f>
        <v>66463</v>
      </c>
      <c r="AA7" s="10">
        <f>+V7+Y7</f>
        <v>203647</v>
      </c>
      <c r="AB7" s="10">
        <f>+Z7+AA7</f>
        <v>270110</v>
      </c>
      <c r="AC7" s="10">
        <v>39632</v>
      </c>
      <c r="AD7" s="10">
        <v>2038</v>
      </c>
      <c r="AE7" s="10">
        <f>+Z7+AC7</f>
        <v>106095</v>
      </c>
      <c r="AF7" s="10">
        <f>+AA7+AD7</f>
        <v>205685</v>
      </c>
      <c r="AG7" s="10">
        <f>+AE7+AF7</f>
        <v>311780</v>
      </c>
      <c r="AH7" s="10">
        <f>-26154+2493</f>
        <v>-23661</v>
      </c>
      <c r="AI7" s="10">
        <f>748-2493</f>
        <v>-1745</v>
      </c>
      <c r="AJ7" s="10">
        <f>+AE7+AH7</f>
        <v>82434</v>
      </c>
      <c r="AK7" s="10">
        <f>+AF7+AI7</f>
        <v>203940</v>
      </c>
      <c r="AL7" s="10">
        <f>+AJ7+AK7</f>
        <v>286374</v>
      </c>
    </row>
    <row r="8" spans="1:38" x14ac:dyDescent="0.2">
      <c r="A8" s="28" t="s">
        <v>28</v>
      </c>
      <c r="B8" s="13">
        <v>1707574</v>
      </c>
      <c r="C8" s="29"/>
      <c r="D8" s="13">
        <f>SUM(B8:C8)</f>
        <v>1707574</v>
      </c>
      <c r="E8" s="44">
        <v>326052</v>
      </c>
      <c r="F8" s="13"/>
      <c r="G8" s="83">
        <f>+B8+E8</f>
        <v>2033626</v>
      </c>
      <c r="H8" s="83">
        <f>+C8+F8</f>
        <v>0</v>
      </c>
      <c r="I8" s="83">
        <f>+G8+H8</f>
        <v>2033626</v>
      </c>
      <c r="J8" s="80">
        <v>37852</v>
      </c>
      <c r="K8" s="80"/>
      <c r="L8" s="80">
        <f t="shared" ref="L8:M10" si="2">+G8+J8</f>
        <v>2071478</v>
      </c>
      <c r="M8" s="80">
        <f t="shared" si="2"/>
        <v>0</v>
      </c>
      <c r="N8" s="80">
        <f>+L8+M8</f>
        <v>2071478</v>
      </c>
      <c r="O8" s="80">
        <v>127369</v>
      </c>
      <c r="P8" s="80"/>
      <c r="Q8" s="80">
        <f t="shared" ref="Q8:R10" si="3">+L8+O8</f>
        <v>2198847</v>
      </c>
      <c r="R8" s="80">
        <f t="shared" si="3"/>
        <v>0</v>
      </c>
      <c r="S8" s="80">
        <f>+Q8+R8</f>
        <v>2198847</v>
      </c>
      <c r="U8" s="2"/>
      <c r="V8" s="25"/>
      <c r="W8" s="3"/>
      <c r="X8" s="3"/>
      <c r="Y8" s="3"/>
      <c r="Z8" s="1"/>
      <c r="AA8" s="1"/>
      <c r="AB8" s="1"/>
      <c r="AC8" s="3"/>
      <c r="AD8" s="3"/>
      <c r="AE8" s="1"/>
      <c r="AF8" s="1"/>
      <c r="AG8" s="1"/>
      <c r="AH8" s="3"/>
      <c r="AI8" s="3"/>
      <c r="AJ8" s="1"/>
      <c r="AK8" s="1"/>
      <c r="AL8" s="1"/>
    </row>
    <row r="9" spans="1:38" x14ac:dyDescent="0.2">
      <c r="A9" s="20" t="s">
        <v>29</v>
      </c>
      <c r="B9" s="13"/>
      <c r="C9" s="29">
        <v>8164</v>
      </c>
      <c r="D9" s="13">
        <f>SUM(B9:C9)</f>
        <v>8164</v>
      </c>
      <c r="E9" s="44"/>
      <c r="F9" s="13"/>
      <c r="G9" s="83">
        <f t="shared" ref="G9:G10" si="4">+B9+E9</f>
        <v>0</v>
      </c>
      <c r="H9" s="83">
        <f t="shared" ref="H9:H10" si="5">+C9+F9</f>
        <v>8164</v>
      </c>
      <c r="I9" s="83">
        <f t="shared" ref="I9:I10" si="6">+G9+H9</f>
        <v>8164</v>
      </c>
      <c r="J9" s="80">
        <v>3559</v>
      </c>
      <c r="K9" s="80">
        <v>344</v>
      </c>
      <c r="L9" s="80">
        <f t="shared" si="2"/>
        <v>3559</v>
      </c>
      <c r="M9" s="80">
        <f t="shared" si="2"/>
        <v>8508</v>
      </c>
      <c r="N9" s="80">
        <f t="shared" ref="N9:N10" si="7">+L9+M9</f>
        <v>12067</v>
      </c>
      <c r="O9" s="80">
        <v>15762</v>
      </c>
      <c r="P9" s="80">
        <v>-284</v>
      </c>
      <c r="Q9" s="80">
        <f t="shared" si="3"/>
        <v>19321</v>
      </c>
      <c r="R9" s="80">
        <f t="shared" si="3"/>
        <v>8224</v>
      </c>
      <c r="S9" s="80">
        <f t="shared" ref="S9:S10" si="8">+Q9+R9</f>
        <v>27545</v>
      </c>
      <c r="T9" s="40" t="s">
        <v>14</v>
      </c>
      <c r="U9" s="3">
        <v>10469</v>
      </c>
      <c r="V9" s="14">
        <v>46387</v>
      </c>
      <c r="W9" s="3">
        <f>SUM(U9:V9)</f>
        <v>56856</v>
      </c>
      <c r="X9" s="3">
        <v>-921</v>
      </c>
      <c r="Y9" s="3">
        <v>3174</v>
      </c>
      <c r="Z9" s="3">
        <f>+U9+X9</f>
        <v>9548</v>
      </c>
      <c r="AA9" s="3">
        <f>+V9+Y9</f>
        <v>49561</v>
      </c>
      <c r="AB9" s="3">
        <f>+Z9+AA9</f>
        <v>59109</v>
      </c>
      <c r="AC9" s="3">
        <v>5153</v>
      </c>
      <c r="AD9" s="3">
        <v>265</v>
      </c>
      <c r="AE9" s="3">
        <f>+Z9+AC9</f>
        <v>14701</v>
      </c>
      <c r="AF9" s="3">
        <f>+AA9+AD9</f>
        <v>49826</v>
      </c>
      <c r="AG9" s="3">
        <f>+AE9+AF9</f>
        <v>64527</v>
      </c>
      <c r="AH9" s="3">
        <f>-1446+1046</f>
        <v>-400</v>
      </c>
      <c r="AI9" s="3">
        <v>-1046</v>
      </c>
      <c r="AJ9" s="3">
        <f>+AE9+AH9</f>
        <v>14301</v>
      </c>
      <c r="AK9" s="3">
        <f>+AF9+AI9</f>
        <v>48780</v>
      </c>
      <c r="AL9" s="3">
        <f>+AJ9+AK9</f>
        <v>63081</v>
      </c>
    </row>
    <row r="10" spans="1:38" x14ac:dyDescent="0.2">
      <c r="A10" s="41" t="s">
        <v>69</v>
      </c>
      <c r="B10" s="30"/>
      <c r="C10" s="31"/>
      <c r="D10" s="30">
        <f>SUM(B10:C10)</f>
        <v>0</v>
      </c>
      <c r="E10" s="65"/>
      <c r="F10" s="30"/>
      <c r="G10" s="53">
        <f t="shared" si="4"/>
        <v>0</v>
      </c>
      <c r="H10" s="53">
        <f t="shared" si="5"/>
        <v>0</v>
      </c>
      <c r="I10" s="53">
        <f t="shared" si="6"/>
        <v>0</v>
      </c>
      <c r="J10" s="30"/>
      <c r="K10" s="30"/>
      <c r="L10" s="30">
        <f t="shared" si="2"/>
        <v>0</v>
      </c>
      <c r="M10" s="30">
        <f t="shared" si="2"/>
        <v>0</v>
      </c>
      <c r="N10" s="30">
        <f t="shared" si="7"/>
        <v>0</v>
      </c>
      <c r="O10" s="30"/>
      <c r="P10" s="30"/>
      <c r="Q10" s="30">
        <f t="shared" si="3"/>
        <v>0</v>
      </c>
      <c r="R10" s="30">
        <f t="shared" si="3"/>
        <v>0</v>
      </c>
      <c r="S10" s="30">
        <f t="shared" si="8"/>
        <v>0</v>
      </c>
      <c r="U10" s="2"/>
      <c r="V10" s="25"/>
      <c r="W10" s="3"/>
      <c r="X10" s="3"/>
      <c r="Y10" s="3"/>
      <c r="Z10" s="1"/>
      <c r="AA10" s="1"/>
      <c r="AB10" s="1"/>
      <c r="AC10" s="3"/>
      <c r="AD10" s="3"/>
      <c r="AE10" s="1"/>
      <c r="AF10" s="1"/>
      <c r="AG10" s="1"/>
      <c r="AH10" s="3"/>
      <c r="AI10" s="3"/>
      <c r="AJ10" s="1"/>
      <c r="AK10" s="1"/>
      <c r="AL10" s="1"/>
    </row>
    <row r="11" spans="1:38" x14ac:dyDescent="0.2">
      <c r="A11" s="21"/>
      <c r="B11" s="3"/>
      <c r="C11" s="14"/>
      <c r="D11" s="3"/>
      <c r="E11" s="8"/>
      <c r="F11" s="8"/>
      <c r="G11" s="8"/>
      <c r="H11" s="8"/>
      <c r="I11" s="8"/>
      <c r="J11" s="3"/>
      <c r="K11" s="3"/>
      <c r="L11" s="3"/>
      <c r="M11" s="3"/>
      <c r="N11" s="3"/>
      <c r="O11" s="3"/>
      <c r="P11" s="3"/>
      <c r="Q11" s="3"/>
      <c r="R11" s="3"/>
      <c r="S11" s="3"/>
      <c r="T11" s="40" t="s">
        <v>24</v>
      </c>
      <c r="U11" s="3">
        <v>5595325</v>
      </c>
      <c r="V11" s="14">
        <v>286638</v>
      </c>
      <c r="W11" s="3">
        <f>SUM(U11:V11)</f>
        <v>5881963</v>
      </c>
      <c r="X11" s="3">
        <v>140624</v>
      </c>
      <c r="Y11" s="3">
        <v>3035</v>
      </c>
      <c r="Z11" s="3">
        <f>+U11+X11</f>
        <v>5735949</v>
      </c>
      <c r="AA11" s="3">
        <f>+V11+Y11</f>
        <v>289673</v>
      </c>
      <c r="AB11" s="3">
        <f>+Z11+AA11</f>
        <v>6025622</v>
      </c>
      <c r="AC11" s="3">
        <v>32293</v>
      </c>
      <c r="AD11" s="3">
        <v>1583</v>
      </c>
      <c r="AE11" s="3">
        <f>+Z11+AC11</f>
        <v>5768242</v>
      </c>
      <c r="AF11" s="3">
        <f>+AA11+AD11</f>
        <v>291256</v>
      </c>
      <c r="AG11" s="3">
        <f>+AE11+AF11</f>
        <v>6059498</v>
      </c>
      <c r="AH11" s="3">
        <v>-4077267</v>
      </c>
      <c r="AI11" s="3">
        <v>-83137</v>
      </c>
      <c r="AJ11" s="3">
        <f>+AE11+AH11</f>
        <v>1690975</v>
      </c>
      <c r="AK11" s="3">
        <f>+AF11+AI11</f>
        <v>208119</v>
      </c>
      <c r="AL11" s="3">
        <f>+AJ11+AK11</f>
        <v>1899094</v>
      </c>
    </row>
    <row r="12" spans="1:38" x14ac:dyDescent="0.2">
      <c r="A12" s="21" t="s">
        <v>60</v>
      </c>
      <c r="B12" s="3">
        <f>SUM(B13)</f>
        <v>1000</v>
      </c>
      <c r="C12" s="3">
        <f>SUM(C13)</f>
        <v>0</v>
      </c>
      <c r="D12" s="3">
        <f>SUM(D13)</f>
        <v>1000</v>
      </c>
      <c r="E12" s="3">
        <f t="shared" ref="E12:S12" si="9">SUM(E13)</f>
        <v>0</v>
      </c>
      <c r="F12" s="3">
        <f t="shared" si="9"/>
        <v>0</v>
      </c>
      <c r="G12" s="3">
        <f t="shared" si="9"/>
        <v>1000</v>
      </c>
      <c r="H12" s="3">
        <f t="shared" si="9"/>
        <v>0</v>
      </c>
      <c r="I12" s="3">
        <f t="shared" si="9"/>
        <v>1000</v>
      </c>
      <c r="J12" s="3">
        <f t="shared" si="9"/>
        <v>0</v>
      </c>
      <c r="K12" s="3">
        <f t="shared" si="9"/>
        <v>0</v>
      </c>
      <c r="L12" s="3">
        <f t="shared" si="9"/>
        <v>1000</v>
      </c>
      <c r="M12" s="3">
        <f t="shared" si="9"/>
        <v>0</v>
      </c>
      <c r="N12" s="3">
        <f t="shared" si="9"/>
        <v>1000</v>
      </c>
      <c r="O12" s="3">
        <f t="shared" si="9"/>
        <v>311239</v>
      </c>
      <c r="P12" s="3">
        <f t="shared" si="9"/>
        <v>0</v>
      </c>
      <c r="Q12" s="3">
        <f t="shared" si="9"/>
        <v>312239</v>
      </c>
      <c r="R12" s="3">
        <f t="shared" si="9"/>
        <v>0</v>
      </c>
      <c r="S12" s="3">
        <f t="shared" si="9"/>
        <v>312239</v>
      </c>
      <c r="T12" s="74" t="s">
        <v>108</v>
      </c>
      <c r="U12" s="51">
        <v>2529978</v>
      </c>
      <c r="V12" s="31"/>
      <c r="W12" s="30">
        <f>SUM(U12:V12)</f>
        <v>2529978</v>
      </c>
      <c r="X12" s="1"/>
      <c r="Y12" s="1"/>
      <c r="Z12" s="30">
        <f>+U12+X12</f>
        <v>2529978</v>
      </c>
      <c r="AA12" s="30">
        <f>+V12+Y12</f>
        <v>0</v>
      </c>
      <c r="AB12" s="30">
        <f>+Z12+AA12</f>
        <v>2529978</v>
      </c>
      <c r="AC12" s="1"/>
      <c r="AD12" s="1"/>
      <c r="AE12" s="30">
        <f>+Z12+AC12</f>
        <v>2529978</v>
      </c>
      <c r="AF12" s="30">
        <f>+AA12+AD12</f>
        <v>0</v>
      </c>
      <c r="AG12" s="30">
        <f>+AE12+AF12</f>
        <v>2529978</v>
      </c>
      <c r="AH12" s="30">
        <v>-2494000</v>
      </c>
      <c r="AI12" s="30"/>
      <c r="AJ12" s="30">
        <f>+AE12+AH12</f>
        <v>35978</v>
      </c>
      <c r="AK12" s="30">
        <f>+AF12+AI12</f>
        <v>0</v>
      </c>
      <c r="AL12" s="30">
        <f>+AJ12+AK12</f>
        <v>35978</v>
      </c>
    </row>
    <row r="13" spans="1:38" x14ac:dyDescent="0.2">
      <c r="A13" s="20" t="s">
        <v>71</v>
      </c>
      <c r="B13" s="13">
        <v>1000</v>
      </c>
      <c r="C13" s="29"/>
      <c r="D13" s="13">
        <f>SUM(B13:C13)</f>
        <v>1000</v>
      </c>
      <c r="E13" s="44"/>
      <c r="F13" s="13"/>
      <c r="G13" s="83">
        <f>+B13+E13</f>
        <v>1000</v>
      </c>
      <c r="H13" s="83">
        <f>+C13+F13</f>
        <v>0</v>
      </c>
      <c r="I13" s="83">
        <f>+G13+H13</f>
        <v>1000</v>
      </c>
      <c r="J13" s="80"/>
      <c r="K13" s="80"/>
      <c r="L13" s="80">
        <f>+G13+J13</f>
        <v>1000</v>
      </c>
      <c r="M13" s="80">
        <f>+H13+K13</f>
        <v>0</v>
      </c>
      <c r="N13" s="80">
        <f t="shared" ref="N13" si="10">+L13+M13</f>
        <v>1000</v>
      </c>
      <c r="O13" s="80">
        <v>311239</v>
      </c>
      <c r="P13" s="80"/>
      <c r="Q13" s="80">
        <f>+L13+O13</f>
        <v>312239</v>
      </c>
      <c r="R13" s="80">
        <f>+M13+P13</f>
        <v>0</v>
      </c>
      <c r="S13" s="80">
        <f t="shared" ref="S13:S14" si="11">+Q13+R13</f>
        <v>312239</v>
      </c>
      <c r="T13" s="74" t="s">
        <v>109</v>
      </c>
      <c r="U13" s="51">
        <v>148206</v>
      </c>
      <c r="V13" s="31"/>
      <c r="W13" s="30">
        <f>SUM(U13:V13)</f>
        <v>148206</v>
      </c>
      <c r="X13" s="1"/>
      <c r="Y13" s="2"/>
      <c r="Z13" s="30">
        <f t="shared" ref="Z13" si="12">+U13+X13</f>
        <v>148206</v>
      </c>
      <c r="AA13" s="30">
        <f t="shared" ref="AA13" si="13">+V13+Y13</f>
        <v>0</v>
      </c>
      <c r="AB13" s="30">
        <f t="shared" ref="AB13" si="14">+Z13+AA13</f>
        <v>148206</v>
      </c>
      <c r="AC13" s="30">
        <v>2845</v>
      </c>
      <c r="AD13" s="1"/>
      <c r="AE13" s="30">
        <f t="shared" ref="AE13" si="15">+Z13+AC13</f>
        <v>151051</v>
      </c>
      <c r="AF13" s="30">
        <f t="shared" ref="AF13" si="16">+AA13+AD13</f>
        <v>0</v>
      </c>
      <c r="AG13" s="30">
        <f t="shared" ref="AG13" si="17">+AE13+AF13</f>
        <v>151051</v>
      </c>
      <c r="AH13" s="30">
        <v>84035</v>
      </c>
      <c r="AI13" s="30"/>
      <c r="AJ13" s="30">
        <f t="shared" ref="AJ13" si="18">+AE13+AH13</f>
        <v>235086</v>
      </c>
      <c r="AK13" s="30">
        <f t="shared" ref="AK13" si="19">+AF13+AI13</f>
        <v>0</v>
      </c>
      <c r="AL13" s="30">
        <f t="shared" ref="AL13" si="20">+AJ13+AK13</f>
        <v>235086</v>
      </c>
    </row>
    <row r="14" spans="1:38" x14ac:dyDescent="0.2">
      <c r="A14" s="20"/>
      <c r="B14" s="13"/>
      <c r="C14" s="29"/>
      <c r="D14" s="13">
        <f>SUM(B14:C14)</f>
        <v>0</v>
      </c>
      <c r="E14" s="44"/>
      <c r="F14" s="13"/>
      <c r="G14" s="83">
        <f>+B14+E14</f>
        <v>0</v>
      </c>
      <c r="H14" s="83">
        <f>+C14+F14</f>
        <v>0</v>
      </c>
      <c r="I14" s="83">
        <f>+G14+H14</f>
        <v>0</v>
      </c>
      <c r="J14" s="80"/>
      <c r="K14" s="80"/>
      <c r="L14" s="80">
        <f>+G14+J14</f>
        <v>0</v>
      </c>
      <c r="M14" s="80">
        <f>+H14+K14</f>
        <v>0</v>
      </c>
      <c r="N14" s="80">
        <f t="shared" ref="N14" si="21">+L14+M14</f>
        <v>0</v>
      </c>
      <c r="O14" s="80"/>
      <c r="P14" s="80"/>
      <c r="Q14" s="80">
        <f>+L14+O14</f>
        <v>0</v>
      </c>
      <c r="R14" s="80">
        <f>+M14+P14</f>
        <v>0</v>
      </c>
      <c r="S14" s="80">
        <f t="shared" si="11"/>
        <v>0</v>
      </c>
      <c r="T14" s="74"/>
      <c r="U14" s="30"/>
      <c r="V14" s="59"/>
      <c r="W14" s="30"/>
      <c r="X14" s="1"/>
      <c r="Y14" s="1"/>
      <c r="Z14" s="30"/>
      <c r="AA14" s="30"/>
      <c r="AB14" s="30"/>
      <c r="AC14" s="1"/>
      <c r="AD14" s="1"/>
      <c r="AE14" s="30"/>
      <c r="AF14" s="30"/>
      <c r="AG14" s="30"/>
      <c r="AH14" s="1"/>
      <c r="AI14" s="1"/>
      <c r="AJ14" s="30"/>
      <c r="AK14" s="30"/>
      <c r="AL14" s="30"/>
    </row>
    <row r="15" spans="1:38" x14ac:dyDescent="0.2">
      <c r="A15" s="20"/>
      <c r="B15" s="13"/>
      <c r="C15" s="29"/>
      <c r="D15" s="13"/>
      <c r="E15" s="44"/>
      <c r="F15" s="44"/>
      <c r="G15" s="44"/>
      <c r="H15" s="44"/>
      <c r="I15" s="44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40"/>
      <c r="U15" s="3"/>
      <c r="V15" s="14"/>
      <c r="W15" s="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x14ac:dyDescent="0.2">
      <c r="A16" s="21" t="s">
        <v>17</v>
      </c>
      <c r="B16" s="3">
        <f>SUM(B17:B25)</f>
        <v>8172525</v>
      </c>
      <c r="C16" s="3">
        <f>SUM(C17:C25)</f>
        <v>0</v>
      </c>
      <c r="D16" s="3">
        <f>SUM(D17:D25)</f>
        <v>8172525</v>
      </c>
      <c r="E16" s="3">
        <f t="shared" ref="E16:N16" si="22">SUM(E17:E25)</f>
        <v>0</v>
      </c>
      <c r="F16" s="3">
        <f t="shared" si="22"/>
        <v>0</v>
      </c>
      <c r="G16" s="3">
        <f t="shared" si="22"/>
        <v>8172525</v>
      </c>
      <c r="H16" s="3">
        <f t="shared" si="22"/>
        <v>0</v>
      </c>
      <c r="I16" s="3">
        <f t="shared" si="22"/>
        <v>8172525</v>
      </c>
      <c r="J16" s="3">
        <f t="shared" si="22"/>
        <v>0</v>
      </c>
      <c r="K16" s="3">
        <f t="shared" si="22"/>
        <v>0</v>
      </c>
      <c r="L16" s="3">
        <f t="shared" si="22"/>
        <v>8172525</v>
      </c>
      <c r="M16" s="3">
        <f t="shared" si="22"/>
        <v>0</v>
      </c>
      <c r="N16" s="3">
        <f t="shared" si="22"/>
        <v>8172525</v>
      </c>
      <c r="O16" s="3">
        <f t="shared" ref="O16:S16" si="23">SUM(O17:O25)</f>
        <v>4410773</v>
      </c>
      <c r="P16" s="3">
        <f t="shared" si="23"/>
        <v>0</v>
      </c>
      <c r="Q16" s="3">
        <f t="shared" si="23"/>
        <v>12583298</v>
      </c>
      <c r="R16" s="3">
        <f t="shared" si="23"/>
        <v>0</v>
      </c>
      <c r="S16" s="3">
        <f t="shared" si="23"/>
        <v>12583298</v>
      </c>
      <c r="T16" s="40" t="s">
        <v>25</v>
      </c>
      <c r="U16" s="3">
        <v>16500</v>
      </c>
      <c r="V16" s="14">
        <v>52549</v>
      </c>
      <c r="W16" s="3">
        <f>SUM(U16:V16)</f>
        <v>69049</v>
      </c>
      <c r="X16" s="1"/>
      <c r="Y16" s="1"/>
      <c r="Z16" s="3">
        <f>+U16+X16</f>
        <v>16500</v>
      </c>
      <c r="AA16" s="3">
        <f>+V16+Y16</f>
        <v>52549</v>
      </c>
      <c r="AB16" s="3">
        <f>+Z16+AA16</f>
        <v>69049</v>
      </c>
      <c r="AC16" s="1"/>
      <c r="AD16" s="1"/>
      <c r="AE16" s="3">
        <f>+Z16+AC16</f>
        <v>16500</v>
      </c>
      <c r="AF16" s="3">
        <f>+AA16+AD16</f>
        <v>52549</v>
      </c>
      <c r="AG16" s="3">
        <f>+AE16+AF16</f>
        <v>69049</v>
      </c>
      <c r="AH16" s="1"/>
      <c r="AI16" s="2">
        <v>-9000</v>
      </c>
      <c r="AJ16" s="3">
        <f>+AE16+AH16</f>
        <v>16500</v>
      </c>
      <c r="AK16" s="3">
        <f>+AF16+AI16</f>
        <v>43549</v>
      </c>
      <c r="AL16" s="3">
        <f>+AJ16+AK16</f>
        <v>60049</v>
      </c>
    </row>
    <row r="17" spans="1:38" x14ac:dyDescent="0.2">
      <c r="A17" s="20" t="s">
        <v>31</v>
      </c>
      <c r="B17" s="13">
        <v>25</v>
      </c>
      <c r="C17" s="29"/>
      <c r="D17" s="13">
        <f>SUM(B17:C17)</f>
        <v>25</v>
      </c>
      <c r="E17" s="44"/>
      <c r="F17" s="13"/>
      <c r="G17" s="83">
        <f>+B17+E17</f>
        <v>25</v>
      </c>
      <c r="H17" s="83">
        <f>+C17+F17</f>
        <v>0</v>
      </c>
      <c r="I17" s="83">
        <f>+G17+H17</f>
        <v>25</v>
      </c>
      <c r="J17" s="80"/>
      <c r="K17" s="80"/>
      <c r="L17" s="80">
        <f t="shared" ref="L17:L25" si="24">+G17+J17</f>
        <v>25</v>
      </c>
      <c r="M17" s="80">
        <f t="shared" ref="M17:M25" si="25">+H17+K17</f>
        <v>0</v>
      </c>
      <c r="N17" s="80">
        <f t="shared" ref="N17" si="26">+L17+M17</f>
        <v>25</v>
      </c>
      <c r="O17" s="80"/>
      <c r="P17" s="80"/>
      <c r="Q17" s="80">
        <f t="shared" ref="Q17:Q25" si="27">+L17+O17</f>
        <v>25</v>
      </c>
      <c r="R17" s="80">
        <f t="shared" ref="R17:R25" si="28">+M17+P17</f>
        <v>0</v>
      </c>
      <c r="S17" s="80">
        <f t="shared" ref="S17:S25" si="29">+Q17+R17</f>
        <v>25</v>
      </c>
      <c r="U17" s="2"/>
      <c r="V17" s="25"/>
      <c r="W17" s="13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x14ac:dyDescent="0.2">
      <c r="A18" s="20" t="s">
        <v>32</v>
      </c>
      <c r="B18" s="13">
        <v>380000</v>
      </c>
      <c r="C18" s="29"/>
      <c r="D18" s="13">
        <f t="shared" ref="D18:D28" si="30">SUM(B18:C18)</f>
        <v>380000</v>
      </c>
      <c r="E18" s="44"/>
      <c r="F18" s="13"/>
      <c r="G18" s="83">
        <f t="shared" ref="G18:G25" si="31">+B18+E18</f>
        <v>380000</v>
      </c>
      <c r="H18" s="83">
        <f t="shared" ref="H18:H25" si="32">+C18+F18</f>
        <v>0</v>
      </c>
      <c r="I18" s="83">
        <f t="shared" ref="I18:I25" si="33">+G18+H18</f>
        <v>380000</v>
      </c>
      <c r="J18" s="80"/>
      <c r="K18" s="80"/>
      <c r="L18" s="80">
        <f t="shared" si="24"/>
        <v>380000</v>
      </c>
      <c r="M18" s="80">
        <f t="shared" si="25"/>
        <v>0</v>
      </c>
      <c r="N18" s="80">
        <f t="shared" ref="N18:N25" si="34">+L18+M18</f>
        <v>380000</v>
      </c>
      <c r="O18" s="80">
        <v>31032</v>
      </c>
      <c r="P18" s="80"/>
      <c r="Q18" s="80">
        <f t="shared" si="27"/>
        <v>411032</v>
      </c>
      <c r="R18" s="80">
        <f t="shared" si="28"/>
        <v>0</v>
      </c>
      <c r="S18" s="80">
        <f t="shared" si="29"/>
        <v>411032</v>
      </c>
      <c r="T18" s="40" t="s">
        <v>26</v>
      </c>
      <c r="U18" s="3">
        <f>SUM(U19:U23)</f>
        <v>3603041</v>
      </c>
      <c r="V18" s="14">
        <f>SUM(V19:V23)</f>
        <v>1713565</v>
      </c>
      <c r="W18" s="3">
        <f>SUM(W19:W23)</f>
        <v>5316606</v>
      </c>
      <c r="X18" s="3">
        <f>SUM(X19:X23)</f>
        <v>8230</v>
      </c>
      <c r="Y18" s="3">
        <f t="shared" ref="Y18:AG18" si="35">SUM(Y19:Y23)</f>
        <v>125555</v>
      </c>
      <c r="Z18" s="3">
        <f t="shared" si="35"/>
        <v>3611271</v>
      </c>
      <c r="AA18" s="3">
        <f t="shared" si="35"/>
        <v>1839120</v>
      </c>
      <c r="AB18" s="3">
        <f t="shared" si="35"/>
        <v>5450391</v>
      </c>
      <c r="AC18" s="3">
        <f t="shared" si="35"/>
        <v>157570</v>
      </c>
      <c r="AD18" s="3">
        <f t="shared" si="35"/>
        <v>600781</v>
      </c>
      <c r="AE18" s="3">
        <f t="shared" si="35"/>
        <v>3768841</v>
      </c>
      <c r="AF18" s="3">
        <f t="shared" si="35"/>
        <v>2439901</v>
      </c>
      <c r="AG18" s="3">
        <f t="shared" si="35"/>
        <v>6208742</v>
      </c>
      <c r="AH18" s="3">
        <f t="shared" ref="AH18:AL18" si="36">SUM(AH19:AH23)</f>
        <v>93215</v>
      </c>
      <c r="AI18" s="3">
        <f t="shared" si="36"/>
        <v>-235141</v>
      </c>
      <c r="AJ18" s="3">
        <f t="shared" si="36"/>
        <v>3862056</v>
      </c>
      <c r="AK18" s="3">
        <f t="shared" si="36"/>
        <v>2204760</v>
      </c>
      <c r="AL18" s="3">
        <f t="shared" si="36"/>
        <v>6066816</v>
      </c>
    </row>
    <row r="19" spans="1:38" x14ac:dyDescent="0.2">
      <c r="A19" s="20" t="s">
        <v>33</v>
      </c>
      <c r="B19" s="13">
        <v>285000</v>
      </c>
      <c r="C19" s="29"/>
      <c r="D19" s="13">
        <f t="shared" si="30"/>
        <v>285000</v>
      </c>
      <c r="E19" s="13"/>
      <c r="F19" s="27"/>
      <c r="G19" s="83">
        <f t="shared" si="31"/>
        <v>285000</v>
      </c>
      <c r="H19" s="83">
        <f t="shared" si="32"/>
        <v>0</v>
      </c>
      <c r="I19" s="83">
        <f t="shared" si="33"/>
        <v>285000</v>
      </c>
      <c r="J19" s="80"/>
      <c r="K19" s="80"/>
      <c r="L19" s="80">
        <f t="shared" si="24"/>
        <v>285000</v>
      </c>
      <c r="M19" s="80">
        <f t="shared" si="25"/>
        <v>0</v>
      </c>
      <c r="N19" s="80">
        <f t="shared" si="34"/>
        <v>285000</v>
      </c>
      <c r="O19" s="80">
        <v>13744</v>
      </c>
      <c r="P19" s="80"/>
      <c r="Q19" s="80">
        <f t="shared" si="27"/>
        <v>298744</v>
      </c>
      <c r="R19" s="80">
        <f t="shared" si="28"/>
        <v>0</v>
      </c>
      <c r="S19" s="80">
        <f t="shared" si="29"/>
        <v>298744</v>
      </c>
      <c r="T19" t="s">
        <v>70</v>
      </c>
      <c r="U19" s="2">
        <v>1794976</v>
      </c>
      <c r="W19" s="13">
        <f>SUM(U19:V19)</f>
        <v>1794976</v>
      </c>
      <c r="X19" s="1"/>
      <c r="Y19" s="1"/>
      <c r="Z19" s="2">
        <f>+U19+X19</f>
        <v>1794976</v>
      </c>
      <c r="AA19" s="2">
        <f>+V19+Y19</f>
        <v>0</v>
      </c>
      <c r="AB19" s="2">
        <f>+Z19+AA19</f>
        <v>1794976</v>
      </c>
      <c r="AC19" s="2"/>
      <c r="AD19" s="2"/>
      <c r="AE19" s="2">
        <f>+Z19+AC19</f>
        <v>1794976</v>
      </c>
      <c r="AF19" s="2">
        <f>+AA19+AD19</f>
        <v>0</v>
      </c>
      <c r="AG19" s="2">
        <f>+AE19+AF19</f>
        <v>1794976</v>
      </c>
      <c r="AH19" s="2">
        <v>24954</v>
      </c>
      <c r="AI19" s="2"/>
      <c r="AJ19" s="2">
        <f>+AE19+AH19</f>
        <v>1819930</v>
      </c>
      <c r="AK19" s="2">
        <f>+AF19+AI19</f>
        <v>0</v>
      </c>
      <c r="AL19" s="2">
        <f>+AJ19+AK19</f>
        <v>1819930</v>
      </c>
    </row>
    <row r="20" spans="1:38" x14ac:dyDescent="0.2">
      <c r="A20" s="20" t="s">
        <v>34</v>
      </c>
      <c r="B20" s="13">
        <v>7500000</v>
      </c>
      <c r="C20" s="29"/>
      <c r="D20" s="13">
        <f t="shared" si="30"/>
        <v>7500000</v>
      </c>
      <c r="E20" s="44"/>
      <c r="F20" s="13"/>
      <c r="G20" s="83">
        <f t="shared" si="31"/>
        <v>7500000</v>
      </c>
      <c r="H20" s="83">
        <f t="shared" si="32"/>
        <v>0</v>
      </c>
      <c r="I20" s="83">
        <f t="shared" si="33"/>
        <v>7500000</v>
      </c>
      <c r="J20" s="80"/>
      <c r="K20" s="80"/>
      <c r="L20" s="80">
        <f t="shared" si="24"/>
        <v>7500000</v>
      </c>
      <c r="M20" s="80">
        <f t="shared" si="25"/>
        <v>0</v>
      </c>
      <c r="N20" s="80">
        <f t="shared" si="34"/>
        <v>7500000</v>
      </c>
      <c r="O20" s="80">
        <v>4347126</v>
      </c>
      <c r="P20" s="80"/>
      <c r="Q20" s="80">
        <f t="shared" si="27"/>
        <v>11847126</v>
      </c>
      <c r="R20" s="80">
        <f t="shared" si="28"/>
        <v>0</v>
      </c>
      <c r="S20" s="80">
        <f t="shared" si="29"/>
        <v>11847126</v>
      </c>
      <c r="T20" t="s">
        <v>53</v>
      </c>
      <c r="U20" s="47">
        <v>10316</v>
      </c>
      <c r="V20" s="60">
        <v>82501</v>
      </c>
      <c r="W20" s="13">
        <f>SUM(U20:V20)</f>
        <v>92817</v>
      </c>
      <c r="X20" s="13">
        <v>1900</v>
      </c>
      <c r="Y20" s="1">
        <v>10652</v>
      </c>
      <c r="Z20" s="2">
        <f t="shared" ref="Z20:Z22" si="37">+U20+X20</f>
        <v>12216</v>
      </c>
      <c r="AA20" s="2">
        <f t="shared" ref="AA20:AA22" si="38">+V20+Y20</f>
        <v>93153</v>
      </c>
      <c r="AB20" s="2">
        <f t="shared" ref="AB20:AB22" si="39">+Z20+AA20</f>
        <v>105369</v>
      </c>
      <c r="AC20" s="2">
        <v>2539</v>
      </c>
      <c r="AD20" s="2"/>
      <c r="AE20" s="2">
        <f>+Z20+AC20</f>
        <v>14755</v>
      </c>
      <c r="AF20" s="2">
        <f t="shared" ref="AF20:AF22" si="40">+AA20+AD20</f>
        <v>93153</v>
      </c>
      <c r="AG20" s="2">
        <f t="shared" ref="AG20:AG22" si="41">+AE20+AF20</f>
        <v>107908</v>
      </c>
      <c r="AH20" s="2">
        <v>1072</v>
      </c>
      <c r="AI20" s="2">
        <v>34046</v>
      </c>
      <c r="AJ20" s="2">
        <f>+AE20+AH20</f>
        <v>15827</v>
      </c>
      <c r="AK20" s="2">
        <f t="shared" ref="AK20:AK23" si="42">+AF20+AI20</f>
        <v>127199</v>
      </c>
      <c r="AL20" s="2">
        <f t="shared" ref="AL20:AL23" si="43">+AJ20+AK20</f>
        <v>143026</v>
      </c>
    </row>
    <row r="21" spans="1:38" x14ac:dyDescent="0.2">
      <c r="A21" s="20" t="s">
        <v>35</v>
      </c>
      <c r="B21" s="13"/>
      <c r="C21" s="29"/>
      <c r="D21" s="13">
        <f t="shared" si="30"/>
        <v>0</v>
      </c>
      <c r="E21" s="44"/>
      <c r="F21" s="13"/>
      <c r="G21" s="83">
        <f t="shared" si="31"/>
        <v>0</v>
      </c>
      <c r="H21" s="83">
        <f t="shared" si="32"/>
        <v>0</v>
      </c>
      <c r="I21" s="83">
        <f t="shared" si="33"/>
        <v>0</v>
      </c>
      <c r="J21" s="80"/>
      <c r="K21" s="80"/>
      <c r="L21" s="80">
        <f t="shared" si="24"/>
        <v>0</v>
      </c>
      <c r="M21" s="80">
        <f t="shared" si="25"/>
        <v>0</v>
      </c>
      <c r="N21" s="80">
        <f t="shared" si="34"/>
        <v>0</v>
      </c>
      <c r="O21" s="80"/>
      <c r="P21" s="80"/>
      <c r="Q21" s="80">
        <f t="shared" si="27"/>
        <v>0</v>
      </c>
      <c r="R21" s="80">
        <f t="shared" si="28"/>
        <v>0</v>
      </c>
      <c r="S21" s="80">
        <f t="shared" si="29"/>
        <v>0</v>
      </c>
      <c r="T21" t="s">
        <v>65</v>
      </c>
      <c r="U21" s="47">
        <v>54500</v>
      </c>
      <c r="V21" s="60"/>
      <c r="W21" s="13">
        <f>SUM(U21:V21)</f>
        <v>54500</v>
      </c>
      <c r="X21" s="13"/>
      <c r="Y21" s="1"/>
      <c r="Z21" s="2">
        <f t="shared" si="37"/>
        <v>54500</v>
      </c>
      <c r="AA21" s="2">
        <f>+V21+Y21</f>
        <v>0</v>
      </c>
      <c r="AB21" s="2">
        <f t="shared" si="39"/>
        <v>54500</v>
      </c>
      <c r="AC21" s="2"/>
      <c r="AD21" s="2"/>
      <c r="AE21" s="2">
        <f t="shared" ref="AE21:AE22" si="44">+Z21+AC21</f>
        <v>54500</v>
      </c>
      <c r="AF21" s="2">
        <f t="shared" si="40"/>
        <v>0</v>
      </c>
      <c r="AG21" s="2">
        <f t="shared" si="41"/>
        <v>54500</v>
      </c>
      <c r="AH21" s="2">
        <v>-54500</v>
      </c>
      <c r="AI21" s="2"/>
      <c r="AJ21" s="2">
        <f t="shared" ref="AJ21:AJ23" si="45">+AE21+AH21</f>
        <v>0</v>
      </c>
      <c r="AK21" s="2">
        <f t="shared" si="42"/>
        <v>0</v>
      </c>
      <c r="AL21" s="2">
        <f t="shared" si="43"/>
        <v>0</v>
      </c>
    </row>
    <row r="22" spans="1:38" x14ac:dyDescent="0.2">
      <c r="A22" s="20" t="s">
        <v>8</v>
      </c>
      <c r="B22" s="13">
        <v>1500</v>
      </c>
      <c r="C22" s="29"/>
      <c r="D22" s="13">
        <f t="shared" si="30"/>
        <v>1500</v>
      </c>
      <c r="E22" s="44"/>
      <c r="F22" s="13"/>
      <c r="G22" s="83">
        <f t="shared" si="31"/>
        <v>1500</v>
      </c>
      <c r="H22" s="83">
        <f t="shared" si="32"/>
        <v>0</v>
      </c>
      <c r="I22" s="83">
        <f t="shared" si="33"/>
        <v>1500</v>
      </c>
      <c r="J22" s="80"/>
      <c r="K22" s="80"/>
      <c r="L22" s="80">
        <f t="shared" si="24"/>
        <v>1500</v>
      </c>
      <c r="M22" s="80">
        <f t="shared" si="25"/>
        <v>0</v>
      </c>
      <c r="N22" s="80">
        <f t="shared" si="34"/>
        <v>1500</v>
      </c>
      <c r="O22" s="80">
        <v>977</v>
      </c>
      <c r="P22" s="80"/>
      <c r="Q22" s="80">
        <f t="shared" si="27"/>
        <v>2477</v>
      </c>
      <c r="R22" s="80">
        <f t="shared" si="28"/>
        <v>0</v>
      </c>
      <c r="S22" s="80">
        <f t="shared" si="29"/>
        <v>2477</v>
      </c>
      <c r="T22" t="s">
        <v>54</v>
      </c>
      <c r="U22" s="46">
        <v>1743249</v>
      </c>
      <c r="V22" s="45">
        <v>1631064</v>
      </c>
      <c r="W22" s="13">
        <f>SUM(U22:V22)</f>
        <v>3374313</v>
      </c>
      <c r="X22" s="13">
        <v>6330</v>
      </c>
      <c r="Y22" s="1">
        <v>114903</v>
      </c>
      <c r="Z22" s="2">
        <f t="shared" si="37"/>
        <v>1749579</v>
      </c>
      <c r="AA22" s="2">
        <f t="shared" si="38"/>
        <v>1745967</v>
      </c>
      <c r="AB22" s="2">
        <f t="shared" si="39"/>
        <v>3495546</v>
      </c>
      <c r="AC22" s="2">
        <v>155031</v>
      </c>
      <c r="AD22" s="2">
        <v>266721</v>
      </c>
      <c r="AE22" s="2">
        <f t="shared" si="44"/>
        <v>1904610</v>
      </c>
      <c r="AF22" s="2">
        <f t="shared" si="40"/>
        <v>2012688</v>
      </c>
      <c r="AG22" s="2">
        <f t="shared" si="41"/>
        <v>3917298</v>
      </c>
      <c r="AH22" s="2">
        <v>121689</v>
      </c>
      <c r="AI22" s="2">
        <v>45756</v>
      </c>
      <c r="AJ22" s="2">
        <f t="shared" si="45"/>
        <v>2026299</v>
      </c>
      <c r="AK22" s="2">
        <f t="shared" si="42"/>
        <v>2058444</v>
      </c>
      <c r="AL22" s="2">
        <f t="shared" si="43"/>
        <v>4084743</v>
      </c>
    </row>
    <row r="23" spans="1:38" x14ac:dyDescent="0.2">
      <c r="A23" s="20" t="s">
        <v>36</v>
      </c>
      <c r="B23" s="13"/>
      <c r="C23" s="29"/>
      <c r="D23" s="13">
        <f t="shared" si="30"/>
        <v>0</v>
      </c>
      <c r="E23" s="44"/>
      <c r="F23" s="13"/>
      <c r="G23" s="83">
        <f t="shared" si="31"/>
        <v>0</v>
      </c>
      <c r="H23" s="83">
        <f t="shared" si="32"/>
        <v>0</v>
      </c>
      <c r="I23" s="83">
        <f t="shared" si="33"/>
        <v>0</v>
      </c>
      <c r="J23" s="80"/>
      <c r="K23" s="80"/>
      <c r="L23" s="80">
        <f t="shared" si="24"/>
        <v>0</v>
      </c>
      <c r="M23" s="80">
        <f t="shared" si="25"/>
        <v>0</v>
      </c>
      <c r="N23" s="80">
        <f t="shared" si="34"/>
        <v>0</v>
      </c>
      <c r="O23" s="80"/>
      <c r="P23" s="80"/>
      <c r="Q23" s="80">
        <f t="shared" si="27"/>
        <v>0</v>
      </c>
      <c r="R23" s="80">
        <f t="shared" si="28"/>
        <v>0</v>
      </c>
      <c r="S23" s="80">
        <f t="shared" si="29"/>
        <v>0</v>
      </c>
      <c r="T23" t="s">
        <v>79</v>
      </c>
      <c r="U23" s="47"/>
      <c r="V23" s="60" t="s">
        <v>88</v>
      </c>
      <c r="W23" s="13">
        <f>SUM(U23:V23)</f>
        <v>0</v>
      </c>
      <c r="X23" s="13"/>
      <c r="Y23" s="1"/>
      <c r="Z23" s="2"/>
      <c r="AA23" s="2"/>
      <c r="AB23" s="2"/>
      <c r="AC23" s="1"/>
      <c r="AD23" s="2">
        <v>334060</v>
      </c>
      <c r="AE23" s="2">
        <f t="shared" ref="AE23" si="46">+Z23+AC23</f>
        <v>0</v>
      </c>
      <c r="AF23" s="2">
        <f t="shared" ref="AF23" si="47">+AA23+AD23</f>
        <v>334060</v>
      </c>
      <c r="AG23" s="2">
        <f t="shared" ref="AG23" si="48">+AE23+AF23</f>
        <v>334060</v>
      </c>
      <c r="AH23" s="1"/>
      <c r="AI23" s="2">
        <v>-314943</v>
      </c>
      <c r="AJ23" s="2">
        <f t="shared" si="45"/>
        <v>0</v>
      </c>
      <c r="AK23" s="2">
        <f t="shared" si="42"/>
        <v>19117</v>
      </c>
      <c r="AL23" s="2">
        <f t="shared" si="43"/>
        <v>19117</v>
      </c>
    </row>
    <row r="24" spans="1:38" x14ac:dyDescent="0.2">
      <c r="A24" s="20" t="s">
        <v>7</v>
      </c>
      <c r="B24" s="13">
        <v>6000</v>
      </c>
      <c r="C24" s="29"/>
      <c r="D24" s="13">
        <f t="shared" si="30"/>
        <v>6000</v>
      </c>
      <c r="E24" s="13"/>
      <c r="F24" s="27"/>
      <c r="G24" s="83">
        <f t="shared" si="31"/>
        <v>6000</v>
      </c>
      <c r="H24" s="83">
        <f t="shared" si="32"/>
        <v>0</v>
      </c>
      <c r="I24" s="83">
        <f t="shared" si="33"/>
        <v>6000</v>
      </c>
      <c r="J24" s="80"/>
      <c r="K24" s="80"/>
      <c r="L24" s="80">
        <f t="shared" si="24"/>
        <v>6000</v>
      </c>
      <c r="M24" s="80">
        <f t="shared" si="25"/>
        <v>0</v>
      </c>
      <c r="N24" s="80">
        <f t="shared" si="34"/>
        <v>6000</v>
      </c>
      <c r="O24" s="80">
        <v>16498</v>
      </c>
      <c r="P24" s="80"/>
      <c r="Q24" s="80">
        <f t="shared" si="27"/>
        <v>22498</v>
      </c>
      <c r="R24" s="80">
        <f t="shared" si="28"/>
        <v>0</v>
      </c>
      <c r="S24" s="80">
        <f t="shared" si="29"/>
        <v>22498</v>
      </c>
      <c r="U24" s="1"/>
      <c r="W24" s="1"/>
      <c r="X24" s="13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x14ac:dyDescent="0.2">
      <c r="A25" s="1" t="s">
        <v>62</v>
      </c>
      <c r="B25" s="13"/>
      <c r="C25" s="29"/>
      <c r="D25" s="13">
        <f t="shared" si="30"/>
        <v>0</v>
      </c>
      <c r="E25" s="44"/>
      <c r="F25" s="13"/>
      <c r="G25" s="83">
        <f t="shared" si="31"/>
        <v>0</v>
      </c>
      <c r="H25" s="83">
        <f t="shared" si="32"/>
        <v>0</v>
      </c>
      <c r="I25" s="83">
        <f t="shared" si="33"/>
        <v>0</v>
      </c>
      <c r="J25" s="80"/>
      <c r="K25" s="80"/>
      <c r="L25" s="80">
        <f t="shared" si="24"/>
        <v>0</v>
      </c>
      <c r="M25" s="80">
        <f t="shared" si="25"/>
        <v>0</v>
      </c>
      <c r="N25" s="80">
        <f t="shared" si="34"/>
        <v>0</v>
      </c>
      <c r="O25" s="80">
        <v>1396</v>
      </c>
      <c r="P25" s="80"/>
      <c r="Q25" s="80">
        <f t="shared" si="27"/>
        <v>1396</v>
      </c>
      <c r="R25" s="80">
        <f t="shared" si="28"/>
        <v>0</v>
      </c>
      <c r="S25" s="80">
        <f t="shared" si="29"/>
        <v>1396</v>
      </c>
      <c r="T25" s="40" t="s">
        <v>4</v>
      </c>
      <c r="U25" s="3">
        <v>4608003</v>
      </c>
      <c r="V25" s="14">
        <v>476359</v>
      </c>
      <c r="W25" s="3">
        <f>SUM(U25:V25)</f>
        <v>5084362</v>
      </c>
      <c r="X25" s="3">
        <v>25327</v>
      </c>
      <c r="Y25" s="3">
        <v>2274</v>
      </c>
      <c r="Z25" s="3">
        <f t="shared" ref="Z25" si="49">+U25+X25</f>
        <v>4633330</v>
      </c>
      <c r="AA25" s="3">
        <f t="shared" ref="AA25" si="50">+V25+Y25</f>
        <v>478633</v>
      </c>
      <c r="AB25" s="3">
        <f t="shared" ref="AB25" si="51">+Z25+AA25</f>
        <v>5111963</v>
      </c>
      <c r="AC25" s="3">
        <v>38587</v>
      </c>
      <c r="AD25" s="3">
        <v>1300</v>
      </c>
      <c r="AE25" s="3">
        <f>+Z25+AC25</f>
        <v>4671917</v>
      </c>
      <c r="AF25" s="3">
        <f>+AA25+AD25</f>
        <v>479933</v>
      </c>
      <c r="AG25" s="3">
        <f>+AE25+AF25</f>
        <v>5151850</v>
      </c>
      <c r="AH25" s="3">
        <f>-1418004-263521</f>
        <v>-1681525</v>
      </c>
      <c r="AI25" s="3">
        <f>-263655+263521</f>
        <v>-134</v>
      </c>
      <c r="AJ25" s="3">
        <f>+AE25+AH25</f>
        <v>2990392</v>
      </c>
      <c r="AK25" s="3">
        <f>+AF25+AI25</f>
        <v>479799</v>
      </c>
      <c r="AL25" s="3">
        <f>+AJ25+AK25</f>
        <v>3470191</v>
      </c>
    </row>
    <row r="26" spans="1:38" x14ac:dyDescent="0.2">
      <c r="A26" s="20"/>
      <c r="B26" s="13"/>
      <c r="C26" s="29"/>
      <c r="D26" s="13"/>
      <c r="E26" s="44"/>
      <c r="F26" s="44"/>
      <c r="G26" s="44"/>
      <c r="H26" s="44"/>
      <c r="I26" s="44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74" t="s">
        <v>55</v>
      </c>
      <c r="U26" s="30"/>
      <c r="V26" s="31"/>
      <c r="W26" s="30">
        <f>SUM(U26:V26)</f>
        <v>0</v>
      </c>
      <c r="X26" s="13"/>
      <c r="Y26" s="1"/>
      <c r="Z26" s="30">
        <f t="shared" ref="Z26" si="52">+U26+X26</f>
        <v>0</v>
      </c>
      <c r="AA26" s="30">
        <f t="shared" ref="AA26" si="53">+V26+Y26</f>
        <v>0</v>
      </c>
      <c r="AB26" s="30">
        <f t="shared" ref="AB26" si="54">+Z26+AA26</f>
        <v>0</v>
      </c>
      <c r="AC26" s="1"/>
      <c r="AD26" s="1"/>
      <c r="AE26" s="30">
        <f>+Z26+AC26</f>
        <v>0</v>
      </c>
      <c r="AF26" s="30">
        <f>+AA26+AD26</f>
        <v>0</v>
      </c>
      <c r="AG26" s="30">
        <f>+AE26+AF26</f>
        <v>0</v>
      </c>
      <c r="AH26" s="1"/>
      <c r="AI26" s="1"/>
      <c r="AJ26" s="30">
        <f>+AE26+AH26</f>
        <v>0</v>
      </c>
      <c r="AK26" s="30">
        <f>+AF26+AI26</f>
        <v>0</v>
      </c>
      <c r="AL26" s="30">
        <f>+AJ26+AK26</f>
        <v>0</v>
      </c>
    </row>
    <row r="27" spans="1:38" x14ac:dyDescent="0.2">
      <c r="A27" s="21" t="s">
        <v>37</v>
      </c>
      <c r="B27" s="3">
        <f>SUM(B28:B37)</f>
        <v>3701826</v>
      </c>
      <c r="C27" s="14">
        <f>SUM(C28:C37)</f>
        <v>127495</v>
      </c>
      <c r="D27" s="3">
        <f>SUM(D28:D37)</f>
        <v>3829321</v>
      </c>
      <c r="E27" s="3">
        <f t="shared" ref="E27:N27" si="55">SUM(E28:E37)</f>
        <v>0</v>
      </c>
      <c r="F27" s="3">
        <f t="shared" si="55"/>
        <v>0</v>
      </c>
      <c r="G27" s="3">
        <f t="shared" si="55"/>
        <v>3701826</v>
      </c>
      <c r="H27" s="3">
        <f t="shared" si="55"/>
        <v>127495</v>
      </c>
      <c r="I27" s="3">
        <f t="shared" si="55"/>
        <v>3829321</v>
      </c>
      <c r="J27" s="3">
        <f t="shared" si="55"/>
        <v>8845</v>
      </c>
      <c r="K27" s="3">
        <f t="shared" si="55"/>
        <v>0</v>
      </c>
      <c r="L27" s="3">
        <f t="shared" si="55"/>
        <v>3710671</v>
      </c>
      <c r="M27" s="3">
        <f t="shared" si="55"/>
        <v>127495</v>
      </c>
      <c r="N27" s="3">
        <f t="shared" si="55"/>
        <v>3838166</v>
      </c>
      <c r="O27" s="3">
        <f>SUM(O28:O38)</f>
        <v>-2490925</v>
      </c>
      <c r="P27" s="3">
        <f t="shared" ref="P27:S27" si="56">SUM(P28:P37)</f>
        <v>-127495</v>
      </c>
      <c r="Q27" s="3">
        <f t="shared" si="56"/>
        <v>1219746</v>
      </c>
      <c r="R27" s="3">
        <f t="shared" si="56"/>
        <v>0</v>
      </c>
      <c r="S27" s="3">
        <f t="shared" si="56"/>
        <v>1219746</v>
      </c>
      <c r="U27" s="1"/>
      <c r="W27" s="1"/>
      <c r="X27" s="13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x14ac:dyDescent="0.2">
      <c r="A28" s="20" t="s">
        <v>38</v>
      </c>
      <c r="B28" s="13"/>
      <c r="C28" s="29"/>
      <c r="D28" s="13">
        <f t="shared" si="30"/>
        <v>0</v>
      </c>
      <c r="E28" s="13"/>
      <c r="F28" s="13"/>
      <c r="G28" s="83">
        <f t="shared" ref="G28" si="57">+B28+E28</f>
        <v>0</v>
      </c>
      <c r="H28" s="83">
        <f t="shared" ref="H28" si="58">+C28+F28</f>
        <v>0</v>
      </c>
      <c r="I28" s="83">
        <f t="shared" ref="I28" si="59">+G28+H28</f>
        <v>0</v>
      </c>
      <c r="J28" s="80"/>
      <c r="K28" s="80"/>
      <c r="L28" s="80">
        <f t="shared" ref="L28:L37" si="60">+G28+J28</f>
        <v>0</v>
      </c>
      <c r="M28" s="80">
        <f t="shared" ref="M28:M37" si="61">+H28+K28</f>
        <v>0</v>
      </c>
      <c r="N28" s="80">
        <f t="shared" ref="N28" si="62">+L28+M28</f>
        <v>0</v>
      </c>
      <c r="O28" s="80"/>
      <c r="P28" s="80"/>
      <c r="Q28" s="80">
        <f t="shared" ref="Q28:Q37" si="63">+L28+O28</f>
        <v>0</v>
      </c>
      <c r="R28" s="80">
        <f t="shared" ref="R28:R37" si="64">+M28+P28</f>
        <v>0</v>
      </c>
      <c r="S28" s="80">
        <f t="shared" ref="S28:S37" si="65">+Q28+R28</f>
        <v>0</v>
      </c>
      <c r="T28" s="40" t="s">
        <v>3</v>
      </c>
      <c r="U28" s="3">
        <v>1623400</v>
      </c>
      <c r="V28" s="14"/>
      <c r="W28" s="3">
        <f>SUM(U28:V28)</f>
        <v>1623400</v>
      </c>
      <c r="X28" s="3">
        <v>15216</v>
      </c>
      <c r="Y28" s="3"/>
      <c r="Z28" s="3">
        <f t="shared" ref="Z28" si="66">+U28+X28</f>
        <v>1638616</v>
      </c>
      <c r="AA28" s="3">
        <f t="shared" ref="AA28" si="67">+V28+Y28</f>
        <v>0</v>
      </c>
      <c r="AB28" s="3">
        <f t="shared" ref="AB28" si="68">+Z28+AA28</f>
        <v>1638616</v>
      </c>
      <c r="AC28" s="3">
        <v>32027</v>
      </c>
      <c r="AD28" s="3"/>
      <c r="AE28" s="3">
        <f>+Z28+AC28</f>
        <v>1670643</v>
      </c>
      <c r="AF28" s="3">
        <f>+AA28+AD28</f>
        <v>0</v>
      </c>
      <c r="AG28" s="3">
        <f>+AE28+AF28</f>
        <v>1670643</v>
      </c>
      <c r="AH28" s="3">
        <v>-228399</v>
      </c>
      <c r="AI28" s="3"/>
      <c r="AJ28" s="3">
        <f>+AE28+AH28</f>
        <v>1442244</v>
      </c>
      <c r="AK28" s="3">
        <f>+AF28+AI28</f>
        <v>0</v>
      </c>
      <c r="AL28" s="3">
        <f>+AJ28+AK28</f>
        <v>1442244</v>
      </c>
    </row>
    <row r="29" spans="1:38" x14ac:dyDescent="0.2">
      <c r="A29" s="20" t="s">
        <v>6</v>
      </c>
      <c r="B29" s="13">
        <v>74674</v>
      </c>
      <c r="C29" s="29">
        <v>730</v>
      </c>
      <c r="D29" s="13">
        <f>SUM(B29:C29)</f>
        <v>75404</v>
      </c>
      <c r="E29" s="13"/>
      <c r="F29" s="13"/>
      <c r="G29" s="83">
        <f t="shared" ref="G29:G37" si="69">+B29+E29</f>
        <v>74674</v>
      </c>
      <c r="H29" s="83">
        <f t="shared" ref="H29:H37" si="70">+C29+F29</f>
        <v>730</v>
      </c>
      <c r="I29" s="83">
        <f t="shared" ref="I29:I37" si="71">+G29+H29</f>
        <v>75404</v>
      </c>
      <c r="J29" s="80"/>
      <c r="K29" s="80"/>
      <c r="L29" s="80">
        <f t="shared" si="60"/>
        <v>74674</v>
      </c>
      <c r="M29" s="80">
        <f t="shared" si="61"/>
        <v>730</v>
      </c>
      <c r="N29" s="80">
        <f t="shared" ref="N29:N37" si="72">+L29+M29</f>
        <v>75404</v>
      </c>
      <c r="O29" s="80">
        <v>112632</v>
      </c>
      <c r="P29" s="80">
        <v>-730</v>
      </c>
      <c r="Q29" s="80">
        <f t="shared" si="63"/>
        <v>187306</v>
      </c>
      <c r="R29" s="80">
        <f t="shared" si="64"/>
        <v>0</v>
      </c>
      <c r="S29" s="80">
        <f t="shared" si="65"/>
        <v>187306</v>
      </c>
      <c r="U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x14ac:dyDescent="0.2">
      <c r="A30" s="20" t="s">
        <v>39</v>
      </c>
      <c r="B30" s="13">
        <v>6923</v>
      </c>
      <c r="C30" s="29"/>
      <c r="D30" s="13">
        <f t="shared" ref="D30:D37" si="73">SUM(B30:C30)</f>
        <v>6923</v>
      </c>
      <c r="E30" s="44"/>
      <c r="F30" s="13"/>
      <c r="G30" s="83">
        <f t="shared" si="69"/>
        <v>6923</v>
      </c>
      <c r="H30" s="83">
        <f t="shared" si="70"/>
        <v>0</v>
      </c>
      <c r="I30" s="83">
        <f t="shared" si="71"/>
        <v>6923</v>
      </c>
      <c r="J30" s="80">
        <v>6000</v>
      </c>
      <c r="K30" s="80"/>
      <c r="L30" s="80">
        <f t="shared" si="60"/>
        <v>12923</v>
      </c>
      <c r="M30" s="80">
        <f t="shared" si="61"/>
        <v>0</v>
      </c>
      <c r="N30" s="80">
        <f t="shared" si="72"/>
        <v>12923</v>
      </c>
      <c r="O30" s="80">
        <v>3470</v>
      </c>
      <c r="P30" s="80"/>
      <c r="Q30" s="80">
        <f t="shared" si="63"/>
        <v>16393</v>
      </c>
      <c r="R30" s="80">
        <f t="shared" si="64"/>
        <v>0</v>
      </c>
      <c r="S30" s="80">
        <f t="shared" si="65"/>
        <v>16393</v>
      </c>
      <c r="T30" s="40" t="s">
        <v>27</v>
      </c>
      <c r="U30" s="3">
        <f t="shared" ref="U30:AF30" si="74">SUM(U31:U39)</f>
        <v>16075</v>
      </c>
      <c r="V30" s="3">
        <f t="shared" si="74"/>
        <v>150433</v>
      </c>
      <c r="W30" s="3">
        <f t="shared" si="74"/>
        <v>166508</v>
      </c>
      <c r="X30" s="3">
        <f t="shared" si="74"/>
        <v>26730</v>
      </c>
      <c r="Y30" s="3">
        <f t="shared" si="74"/>
        <v>-93933</v>
      </c>
      <c r="Z30" s="3">
        <f t="shared" si="74"/>
        <v>42805</v>
      </c>
      <c r="AA30" s="3">
        <f t="shared" si="74"/>
        <v>56500</v>
      </c>
      <c r="AB30" s="3">
        <f t="shared" si="74"/>
        <v>99305</v>
      </c>
      <c r="AC30" s="3">
        <f t="shared" si="74"/>
        <v>1589975</v>
      </c>
      <c r="AD30" s="3">
        <f t="shared" si="74"/>
        <v>41943</v>
      </c>
      <c r="AE30" s="3">
        <f t="shared" si="74"/>
        <v>1632780</v>
      </c>
      <c r="AF30" s="3">
        <f t="shared" si="74"/>
        <v>98443</v>
      </c>
      <c r="AG30" s="3">
        <f>SUM(AG31:AG39)</f>
        <v>1731223</v>
      </c>
      <c r="AH30" s="3">
        <f t="shared" ref="AH30:AK30" si="75">SUM(AH31:AH39)</f>
        <v>3292</v>
      </c>
      <c r="AI30" s="3">
        <f t="shared" si="75"/>
        <v>-42339</v>
      </c>
      <c r="AJ30" s="3">
        <f t="shared" si="75"/>
        <v>1636072</v>
      </c>
      <c r="AK30" s="3">
        <f t="shared" si="75"/>
        <v>56104</v>
      </c>
      <c r="AL30" s="3">
        <f>SUM(AL31:AL39)</f>
        <v>1692176</v>
      </c>
    </row>
    <row r="31" spans="1:38" x14ac:dyDescent="0.2">
      <c r="A31" s="20" t="s">
        <v>40</v>
      </c>
      <c r="B31" s="13">
        <v>280048</v>
      </c>
      <c r="C31" s="29"/>
      <c r="D31" s="13">
        <f t="shared" si="73"/>
        <v>280048</v>
      </c>
      <c r="E31" s="44"/>
      <c r="F31" s="13"/>
      <c r="G31" s="83">
        <f t="shared" si="69"/>
        <v>280048</v>
      </c>
      <c r="H31" s="83">
        <f t="shared" si="70"/>
        <v>0</v>
      </c>
      <c r="I31" s="83">
        <f t="shared" si="71"/>
        <v>280048</v>
      </c>
      <c r="J31" s="80"/>
      <c r="K31" s="80"/>
      <c r="L31" s="80">
        <f t="shared" si="60"/>
        <v>280048</v>
      </c>
      <c r="M31" s="80">
        <f t="shared" si="61"/>
        <v>0</v>
      </c>
      <c r="N31" s="80">
        <f t="shared" si="72"/>
        <v>280048</v>
      </c>
      <c r="O31" s="80">
        <v>-19834</v>
      </c>
      <c r="P31" s="80"/>
      <c r="Q31" s="80">
        <f t="shared" si="63"/>
        <v>260214</v>
      </c>
      <c r="R31" s="80">
        <f t="shared" si="64"/>
        <v>0</v>
      </c>
      <c r="S31" s="80">
        <f t="shared" si="65"/>
        <v>260214</v>
      </c>
      <c r="T31" t="s">
        <v>56</v>
      </c>
      <c r="U31" s="2"/>
      <c r="V31" s="29"/>
      <c r="W31" s="13">
        <f>SUM(U31:V31)</f>
        <v>0</v>
      </c>
      <c r="X31" s="13">
        <v>7851</v>
      </c>
      <c r="Y31" s="1"/>
      <c r="Z31" s="2">
        <f t="shared" ref="Z31:Z33" si="76">+U31+X31</f>
        <v>7851</v>
      </c>
      <c r="AA31" s="2">
        <f t="shared" ref="AA31:AA33" si="77">+V31+Y31</f>
        <v>0</v>
      </c>
      <c r="AB31" s="2">
        <f t="shared" ref="AB31:AB33" si="78">+Z31+AA31</f>
        <v>7851</v>
      </c>
      <c r="AC31" s="1"/>
      <c r="AD31" s="1"/>
      <c r="AE31" s="2">
        <f>+Z31+AC31</f>
        <v>7851</v>
      </c>
      <c r="AF31" s="2">
        <f>+AA31+AD31</f>
        <v>0</v>
      </c>
      <c r="AG31" s="2">
        <f>+AE31+AF31</f>
        <v>7851</v>
      </c>
      <c r="AH31" s="2"/>
      <c r="AI31" s="2"/>
      <c r="AJ31" s="2">
        <f>+AE31+AH31</f>
        <v>7851</v>
      </c>
      <c r="AK31" s="2">
        <f>+AF31+AI31</f>
        <v>0</v>
      </c>
      <c r="AL31" s="2">
        <f>+AJ31+AK31</f>
        <v>7851</v>
      </c>
    </row>
    <row r="32" spans="1:38" x14ac:dyDescent="0.2">
      <c r="A32" s="20" t="s">
        <v>41</v>
      </c>
      <c r="B32" s="13">
        <v>70214</v>
      </c>
      <c r="C32" s="29">
        <v>126728</v>
      </c>
      <c r="D32" s="13">
        <f t="shared" si="73"/>
        <v>196942</v>
      </c>
      <c r="E32" s="44"/>
      <c r="F32" s="13"/>
      <c r="G32" s="83">
        <f t="shared" si="69"/>
        <v>70214</v>
      </c>
      <c r="H32" s="83">
        <f t="shared" si="70"/>
        <v>126728</v>
      </c>
      <c r="I32" s="83">
        <f t="shared" si="71"/>
        <v>196942</v>
      </c>
      <c r="J32" s="80"/>
      <c r="K32" s="80"/>
      <c r="L32" s="80">
        <f t="shared" si="60"/>
        <v>70214</v>
      </c>
      <c r="M32" s="80">
        <f t="shared" si="61"/>
        <v>126728</v>
      </c>
      <c r="N32" s="80">
        <f t="shared" si="72"/>
        <v>196942</v>
      </c>
      <c r="O32" s="80">
        <v>113096</v>
      </c>
      <c r="P32" s="80">
        <v>-126728</v>
      </c>
      <c r="Q32" s="80">
        <f t="shared" si="63"/>
        <v>183310</v>
      </c>
      <c r="R32" s="80">
        <f t="shared" si="64"/>
        <v>0</v>
      </c>
      <c r="S32" s="80">
        <f t="shared" si="65"/>
        <v>183310</v>
      </c>
      <c r="T32" t="s">
        <v>57</v>
      </c>
      <c r="U32" s="13">
        <v>16075</v>
      </c>
      <c r="V32" s="29">
        <v>100433</v>
      </c>
      <c r="W32" s="13">
        <f>SUM(U32:V32)</f>
        <v>116508</v>
      </c>
      <c r="X32" s="13">
        <v>18879</v>
      </c>
      <c r="Y32" s="1">
        <v>-93933</v>
      </c>
      <c r="Z32" s="2">
        <f t="shared" si="76"/>
        <v>34954</v>
      </c>
      <c r="AA32" s="2">
        <f t="shared" si="77"/>
        <v>6500</v>
      </c>
      <c r="AB32" s="2">
        <f t="shared" si="78"/>
        <v>41454</v>
      </c>
      <c r="AC32" s="1"/>
      <c r="AD32" s="1">
        <v>41943</v>
      </c>
      <c r="AE32" s="2">
        <f t="shared" ref="AE32:AE33" si="79">+Z32+AC32</f>
        <v>34954</v>
      </c>
      <c r="AF32" s="2">
        <f t="shared" ref="AF32:AF33" si="80">+AA32+AD32</f>
        <v>48443</v>
      </c>
      <c r="AG32" s="2">
        <f t="shared" ref="AG32:AG33" si="81">+AE32+AF32</f>
        <v>83397</v>
      </c>
      <c r="AH32" s="2">
        <v>3292</v>
      </c>
      <c r="AI32" s="2">
        <v>3161</v>
      </c>
      <c r="AJ32" s="2">
        <f t="shared" ref="AJ32:AJ39" si="82">+AE32+AH32</f>
        <v>38246</v>
      </c>
      <c r="AK32" s="2">
        <f t="shared" ref="AK32:AK39" si="83">+AF32+AI32</f>
        <v>51604</v>
      </c>
      <c r="AL32" s="2">
        <f t="shared" ref="AL32:AL39" si="84">+AJ32+AK32</f>
        <v>89850</v>
      </c>
    </row>
    <row r="33" spans="1:38" x14ac:dyDescent="0.2">
      <c r="A33" s="28" t="s">
        <v>42</v>
      </c>
      <c r="B33" s="13">
        <v>2636197</v>
      </c>
      <c r="C33" s="29">
        <v>37</v>
      </c>
      <c r="D33" s="13">
        <f t="shared" si="73"/>
        <v>2636234</v>
      </c>
      <c r="E33" s="44"/>
      <c r="F33" s="13"/>
      <c r="G33" s="83">
        <f t="shared" si="69"/>
        <v>2636197</v>
      </c>
      <c r="H33" s="83">
        <f t="shared" si="70"/>
        <v>37</v>
      </c>
      <c r="I33" s="83">
        <f t="shared" si="71"/>
        <v>2636234</v>
      </c>
      <c r="J33" s="80"/>
      <c r="K33" s="80"/>
      <c r="L33" s="80">
        <f t="shared" si="60"/>
        <v>2636197</v>
      </c>
      <c r="M33" s="80">
        <f t="shared" si="61"/>
        <v>37</v>
      </c>
      <c r="N33" s="80">
        <f t="shared" si="72"/>
        <v>2636234</v>
      </c>
      <c r="O33" s="80">
        <v>-2357886</v>
      </c>
      <c r="P33" s="80">
        <v>-37</v>
      </c>
      <c r="Q33" s="80">
        <f t="shared" si="63"/>
        <v>278311</v>
      </c>
      <c r="R33" s="80">
        <f t="shared" si="64"/>
        <v>0</v>
      </c>
      <c r="S33" s="80">
        <f t="shared" si="65"/>
        <v>278311</v>
      </c>
      <c r="T33" t="s">
        <v>78</v>
      </c>
      <c r="U33" s="18"/>
      <c r="V33" s="61">
        <v>50000</v>
      </c>
      <c r="W33" s="13">
        <f>SUM(U33:V33)</f>
        <v>50000</v>
      </c>
      <c r="X33" s="1"/>
      <c r="Y33" s="1"/>
      <c r="Z33" s="2">
        <f t="shared" si="76"/>
        <v>0</v>
      </c>
      <c r="AA33" s="2">
        <f t="shared" si="77"/>
        <v>50000</v>
      </c>
      <c r="AB33" s="2">
        <f t="shared" si="78"/>
        <v>50000</v>
      </c>
      <c r="AC33" s="1"/>
      <c r="AD33" s="1"/>
      <c r="AE33" s="2">
        <f t="shared" si="79"/>
        <v>0</v>
      </c>
      <c r="AF33" s="2">
        <f t="shared" si="80"/>
        <v>50000</v>
      </c>
      <c r="AG33" s="2">
        <f t="shared" si="81"/>
        <v>50000</v>
      </c>
      <c r="AH33" s="2"/>
      <c r="AI33" s="2">
        <v>-45500</v>
      </c>
      <c r="AJ33" s="2">
        <f t="shared" si="82"/>
        <v>0</v>
      </c>
      <c r="AK33" s="2">
        <f t="shared" si="83"/>
        <v>4500</v>
      </c>
      <c r="AL33" s="2">
        <f t="shared" si="84"/>
        <v>4500</v>
      </c>
    </row>
    <row r="34" spans="1:38" x14ac:dyDescent="0.2">
      <c r="A34" s="28" t="s">
        <v>43</v>
      </c>
      <c r="B34" s="13">
        <v>633770</v>
      </c>
      <c r="C34" s="29"/>
      <c r="D34" s="13">
        <f t="shared" si="73"/>
        <v>633770</v>
      </c>
      <c r="E34" s="44"/>
      <c r="F34" s="13"/>
      <c r="G34" s="83">
        <f t="shared" si="69"/>
        <v>633770</v>
      </c>
      <c r="H34" s="83">
        <f t="shared" si="70"/>
        <v>0</v>
      </c>
      <c r="I34" s="83">
        <f t="shared" si="71"/>
        <v>633770</v>
      </c>
      <c r="J34" s="80">
        <v>2845</v>
      </c>
      <c r="K34" s="80"/>
      <c r="L34" s="80">
        <f t="shared" si="60"/>
        <v>636615</v>
      </c>
      <c r="M34" s="80">
        <f t="shared" si="61"/>
        <v>0</v>
      </c>
      <c r="N34" s="80">
        <f t="shared" si="72"/>
        <v>636615</v>
      </c>
      <c r="O34" s="80">
        <v>-431533</v>
      </c>
      <c r="P34" s="80"/>
      <c r="Q34" s="80">
        <f t="shared" si="63"/>
        <v>205082</v>
      </c>
      <c r="R34" s="80">
        <f t="shared" si="64"/>
        <v>0</v>
      </c>
      <c r="S34" s="80">
        <f t="shared" si="65"/>
        <v>205082</v>
      </c>
      <c r="T34" s="92" t="s">
        <v>104</v>
      </c>
      <c r="U34" s="3"/>
      <c r="V34" s="14"/>
      <c r="W34" s="3"/>
      <c r="X34" s="1"/>
      <c r="Y34" s="1"/>
      <c r="Z34" s="1"/>
      <c r="AA34" s="1"/>
      <c r="AB34" s="1"/>
      <c r="AC34" s="1"/>
      <c r="AD34" s="1"/>
      <c r="AE34" s="2">
        <f t="shared" ref="AE34:AE39" si="85">+Z34+AC34</f>
        <v>0</v>
      </c>
      <c r="AF34" s="2">
        <f t="shared" ref="AF34:AF39" si="86">+AA34+AD34</f>
        <v>0</v>
      </c>
      <c r="AG34" s="2">
        <f t="shared" ref="AG34:AG39" si="87">+AE34+AF34</f>
        <v>0</v>
      </c>
      <c r="AH34" s="2"/>
      <c r="AI34" s="2"/>
      <c r="AJ34" s="2">
        <f t="shared" si="82"/>
        <v>0</v>
      </c>
      <c r="AK34" s="2">
        <f t="shared" si="83"/>
        <v>0</v>
      </c>
      <c r="AL34" s="2">
        <f t="shared" si="84"/>
        <v>0</v>
      </c>
    </row>
    <row r="35" spans="1:38" x14ac:dyDescent="0.2">
      <c r="A35" s="28" t="s">
        <v>44</v>
      </c>
      <c r="B35" s="13"/>
      <c r="C35" s="29"/>
      <c r="D35" s="13">
        <f t="shared" si="73"/>
        <v>0</v>
      </c>
      <c r="E35" s="44"/>
      <c r="F35" s="13"/>
      <c r="G35" s="83">
        <f t="shared" si="69"/>
        <v>0</v>
      </c>
      <c r="H35" s="83">
        <f t="shared" si="70"/>
        <v>0</v>
      </c>
      <c r="I35" s="83">
        <f t="shared" si="71"/>
        <v>0</v>
      </c>
      <c r="J35" s="80"/>
      <c r="K35" s="80"/>
      <c r="L35" s="80">
        <f t="shared" si="60"/>
        <v>0</v>
      </c>
      <c r="M35" s="80">
        <f t="shared" si="61"/>
        <v>0</v>
      </c>
      <c r="N35" s="80">
        <f t="shared" si="72"/>
        <v>0</v>
      </c>
      <c r="O35" s="80">
        <v>67804</v>
      </c>
      <c r="P35" s="80"/>
      <c r="Q35" s="80">
        <f t="shared" si="63"/>
        <v>67804</v>
      </c>
      <c r="R35" s="80">
        <f t="shared" si="64"/>
        <v>0</v>
      </c>
      <c r="S35" s="80">
        <f t="shared" si="65"/>
        <v>67804</v>
      </c>
      <c r="T35" s="93" t="s">
        <v>99</v>
      </c>
      <c r="U35" s="13"/>
      <c r="V35" s="14"/>
      <c r="W35" s="3"/>
      <c r="X35" s="1"/>
      <c r="Y35" s="1"/>
      <c r="Z35" s="1"/>
      <c r="AA35" s="1"/>
      <c r="AB35" s="1"/>
      <c r="AC35" s="2">
        <v>452952</v>
      </c>
      <c r="AD35" s="1"/>
      <c r="AE35" s="2">
        <f t="shared" si="85"/>
        <v>452952</v>
      </c>
      <c r="AF35" s="2">
        <f t="shared" si="86"/>
        <v>0</v>
      </c>
      <c r="AG35" s="2">
        <f t="shared" si="87"/>
        <v>452952</v>
      </c>
      <c r="AH35" s="2"/>
      <c r="AI35" s="2"/>
      <c r="AJ35" s="2">
        <f t="shared" si="82"/>
        <v>452952</v>
      </c>
      <c r="AK35" s="2">
        <f t="shared" si="83"/>
        <v>0</v>
      </c>
      <c r="AL35" s="2">
        <f t="shared" si="84"/>
        <v>452952</v>
      </c>
    </row>
    <row r="36" spans="1:38" x14ac:dyDescent="0.2">
      <c r="A36" s="28" t="s">
        <v>45</v>
      </c>
      <c r="B36" s="3"/>
      <c r="C36" s="14"/>
      <c r="D36" s="13">
        <f t="shared" si="73"/>
        <v>0</v>
      </c>
      <c r="E36" s="44"/>
      <c r="F36" s="13"/>
      <c r="G36" s="83">
        <f t="shared" si="69"/>
        <v>0</v>
      </c>
      <c r="H36" s="83">
        <f t="shared" si="70"/>
        <v>0</v>
      </c>
      <c r="I36" s="83">
        <f t="shared" si="71"/>
        <v>0</v>
      </c>
      <c r="J36" s="80"/>
      <c r="K36" s="80"/>
      <c r="L36" s="80">
        <f t="shared" si="60"/>
        <v>0</v>
      </c>
      <c r="M36" s="80">
        <f t="shared" si="61"/>
        <v>0</v>
      </c>
      <c r="N36" s="80">
        <f t="shared" si="72"/>
        <v>0</v>
      </c>
      <c r="O36" s="80">
        <v>577</v>
      </c>
      <c r="P36" s="80"/>
      <c r="Q36" s="80">
        <f t="shared" si="63"/>
        <v>577</v>
      </c>
      <c r="R36" s="80">
        <f t="shared" si="64"/>
        <v>0</v>
      </c>
      <c r="S36" s="80">
        <f t="shared" si="65"/>
        <v>577</v>
      </c>
      <c r="T36" s="93" t="s">
        <v>100</v>
      </c>
      <c r="U36" s="3"/>
      <c r="V36" s="14"/>
      <c r="W36" s="3"/>
      <c r="X36" s="1"/>
      <c r="Y36" s="1"/>
      <c r="Z36" s="1"/>
      <c r="AA36" s="1"/>
      <c r="AB36" s="1"/>
      <c r="AC36" s="2">
        <v>234022</v>
      </c>
      <c r="AD36" s="1"/>
      <c r="AE36" s="2">
        <f t="shared" si="85"/>
        <v>234022</v>
      </c>
      <c r="AF36" s="2">
        <f t="shared" si="86"/>
        <v>0</v>
      </c>
      <c r="AG36" s="2">
        <f t="shared" si="87"/>
        <v>234022</v>
      </c>
      <c r="AH36" s="2"/>
      <c r="AI36" s="2"/>
      <c r="AJ36" s="2">
        <f t="shared" si="82"/>
        <v>234022</v>
      </c>
      <c r="AK36" s="2">
        <f t="shared" si="83"/>
        <v>0</v>
      </c>
      <c r="AL36" s="2">
        <f t="shared" si="84"/>
        <v>234022</v>
      </c>
    </row>
    <row r="37" spans="1:38" x14ac:dyDescent="0.2">
      <c r="A37" s="28" t="s">
        <v>46</v>
      </c>
      <c r="B37" s="13"/>
      <c r="C37" s="29"/>
      <c r="D37" s="13">
        <f t="shared" si="73"/>
        <v>0</v>
      </c>
      <c r="E37" s="44"/>
      <c r="F37" s="13"/>
      <c r="G37" s="83">
        <f t="shared" si="69"/>
        <v>0</v>
      </c>
      <c r="H37" s="83">
        <f t="shared" si="70"/>
        <v>0</v>
      </c>
      <c r="I37" s="83">
        <f t="shared" si="71"/>
        <v>0</v>
      </c>
      <c r="J37" s="80"/>
      <c r="K37" s="80"/>
      <c r="L37" s="80">
        <f t="shared" si="60"/>
        <v>0</v>
      </c>
      <c r="M37" s="80">
        <f t="shared" si="61"/>
        <v>0</v>
      </c>
      <c r="N37" s="80">
        <f t="shared" si="72"/>
        <v>0</v>
      </c>
      <c r="O37" s="80">
        <f>1346+19403</f>
        <v>20749</v>
      </c>
      <c r="P37" s="80"/>
      <c r="Q37" s="80">
        <f t="shared" si="63"/>
        <v>20749</v>
      </c>
      <c r="R37" s="80">
        <f t="shared" si="64"/>
        <v>0</v>
      </c>
      <c r="S37" s="80">
        <f t="shared" si="65"/>
        <v>20749</v>
      </c>
      <c r="T37" s="93" t="s">
        <v>101</v>
      </c>
      <c r="U37" s="3"/>
      <c r="V37" s="14"/>
      <c r="W37" s="3"/>
      <c r="X37" s="1"/>
      <c r="Y37" s="1"/>
      <c r="Z37" s="1"/>
      <c r="AA37" s="1"/>
      <c r="AB37" s="1"/>
      <c r="AC37" s="2">
        <v>206541</v>
      </c>
      <c r="AD37" s="1"/>
      <c r="AE37" s="2">
        <f t="shared" si="85"/>
        <v>206541</v>
      </c>
      <c r="AF37" s="2">
        <f t="shared" si="86"/>
        <v>0</v>
      </c>
      <c r="AG37" s="2">
        <f t="shared" si="87"/>
        <v>206541</v>
      </c>
      <c r="AH37" s="2"/>
      <c r="AI37" s="2"/>
      <c r="AJ37" s="2">
        <f t="shared" si="82"/>
        <v>206541</v>
      </c>
      <c r="AK37" s="2">
        <f t="shared" si="83"/>
        <v>0</v>
      </c>
      <c r="AL37" s="2">
        <f t="shared" si="84"/>
        <v>206541</v>
      </c>
    </row>
    <row r="38" spans="1:38" x14ac:dyDescent="0.2">
      <c r="A38" s="20"/>
      <c r="B38" s="13"/>
      <c r="C38" s="29"/>
      <c r="D38" s="13"/>
      <c r="E38" s="44"/>
      <c r="F38" s="44"/>
      <c r="G38" s="44"/>
      <c r="H38" s="44"/>
      <c r="I38" s="44"/>
      <c r="J38" s="13"/>
      <c r="K38" s="13"/>
      <c r="L38" s="13"/>
      <c r="M38" s="13"/>
      <c r="N38" s="13"/>
      <c r="O38" s="13"/>
      <c r="P38" s="13"/>
      <c r="Q38" s="80">
        <f>+L38+O38</f>
        <v>0</v>
      </c>
      <c r="R38" s="13"/>
      <c r="S38" s="13"/>
      <c r="T38" s="93" t="s">
        <v>102</v>
      </c>
      <c r="U38" s="3"/>
      <c r="V38" s="14"/>
      <c r="W38" s="3"/>
      <c r="X38" s="1"/>
      <c r="Y38" s="1"/>
      <c r="Z38" s="1"/>
      <c r="AA38" s="1"/>
      <c r="AB38" s="1"/>
      <c r="AC38" s="2">
        <v>518001</v>
      </c>
      <c r="AD38" s="1"/>
      <c r="AE38" s="2">
        <f t="shared" si="85"/>
        <v>518001</v>
      </c>
      <c r="AF38" s="2">
        <f t="shared" si="86"/>
        <v>0</v>
      </c>
      <c r="AG38" s="2">
        <f t="shared" si="87"/>
        <v>518001</v>
      </c>
      <c r="AH38" s="2"/>
      <c r="AI38" s="2"/>
      <c r="AJ38" s="2">
        <f t="shared" si="82"/>
        <v>518001</v>
      </c>
      <c r="AK38" s="2">
        <f t="shared" si="83"/>
        <v>0</v>
      </c>
      <c r="AL38" s="2">
        <f t="shared" si="84"/>
        <v>518001</v>
      </c>
    </row>
    <row r="39" spans="1:38" x14ac:dyDescent="0.2">
      <c r="A39" s="21" t="s">
        <v>47</v>
      </c>
      <c r="B39" s="3">
        <f>SUM(B40:B41)</f>
        <v>10191088</v>
      </c>
      <c r="C39" s="3">
        <f t="shared" ref="C39:D39" si="88">SUM(C40:C41)</f>
        <v>0</v>
      </c>
      <c r="D39" s="3">
        <f t="shared" si="88"/>
        <v>10191088</v>
      </c>
      <c r="E39" s="3">
        <f t="shared" ref="E39:K39" si="89">SUM(E40:E40)</f>
        <v>0</v>
      </c>
      <c r="F39" s="3">
        <f t="shared" si="89"/>
        <v>0</v>
      </c>
      <c r="G39" s="3">
        <f t="shared" si="89"/>
        <v>10191088</v>
      </c>
      <c r="H39" s="3">
        <f t="shared" si="89"/>
        <v>0</v>
      </c>
      <c r="I39" s="3">
        <f t="shared" si="89"/>
        <v>10191088</v>
      </c>
      <c r="J39" s="3">
        <f t="shared" si="89"/>
        <v>0</v>
      </c>
      <c r="K39" s="3">
        <f t="shared" si="89"/>
        <v>0</v>
      </c>
      <c r="L39" s="3">
        <f t="shared" ref="L39:R39" si="90">SUM(L40:L41)</f>
        <v>10191088</v>
      </c>
      <c r="M39" s="3">
        <f t="shared" si="90"/>
        <v>0</v>
      </c>
      <c r="N39" s="3">
        <f t="shared" si="90"/>
        <v>10191088</v>
      </c>
      <c r="O39" s="3">
        <f t="shared" si="90"/>
        <v>-9724425</v>
      </c>
      <c r="P39" s="3">
        <f t="shared" si="90"/>
        <v>0</v>
      </c>
      <c r="Q39" s="3">
        <f t="shared" si="90"/>
        <v>466663</v>
      </c>
      <c r="R39" s="3">
        <f t="shared" si="90"/>
        <v>0</v>
      </c>
      <c r="S39" s="3">
        <f>SUM(S40:S41)</f>
        <v>466663</v>
      </c>
      <c r="T39" s="94" t="s">
        <v>103</v>
      </c>
      <c r="U39" s="3"/>
      <c r="V39" s="14"/>
      <c r="W39" s="3"/>
      <c r="X39" s="1"/>
      <c r="Y39" s="1"/>
      <c r="Z39" s="1"/>
      <c r="AA39" s="1"/>
      <c r="AB39" s="1"/>
      <c r="AC39" s="2">
        <v>178459</v>
      </c>
      <c r="AD39" s="1"/>
      <c r="AE39" s="2">
        <f t="shared" si="85"/>
        <v>178459</v>
      </c>
      <c r="AF39" s="2">
        <f t="shared" si="86"/>
        <v>0</v>
      </c>
      <c r="AG39" s="2">
        <f t="shared" si="87"/>
        <v>178459</v>
      </c>
      <c r="AH39" s="2"/>
      <c r="AI39" s="2"/>
      <c r="AJ39" s="2">
        <f t="shared" si="82"/>
        <v>178459</v>
      </c>
      <c r="AK39" s="2">
        <f t="shared" si="83"/>
        <v>0</v>
      </c>
      <c r="AL39" s="2">
        <f t="shared" si="84"/>
        <v>178459</v>
      </c>
    </row>
    <row r="40" spans="1:38" x14ac:dyDescent="0.2">
      <c r="A40" s="28" t="s">
        <v>48</v>
      </c>
      <c r="B40" s="13">
        <v>10191088</v>
      </c>
      <c r="C40" s="29"/>
      <c r="D40" s="13">
        <f>SUM(B40:C40)</f>
        <v>10191088</v>
      </c>
      <c r="E40" s="44"/>
      <c r="F40" s="13"/>
      <c r="G40" s="83">
        <f t="shared" ref="G40" si="91">+B40+E40</f>
        <v>10191088</v>
      </c>
      <c r="H40" s="83">
        <f t="shared" ref="H40" si="92">+C40+F40</f>
        <v>0</v>
      </c>
      <c r="I40" s="83">
        <f t="shared" ref="I40" si="93">+G40+H40</f>
        <v>10191088</v>
      </c>
      <c r="J40" s="80"/>
      <c r="K40" s="80"/>
      <c r="L40" s="80">
        <f>+G40+J40</f>
        <v>10191088</v>
      </c>
      <c r="M40" s="80">
        <f>+H40+K40</f>
        <v>0</v>
      </c>
      <c r="N40" s="80">
        <f t="shared" ref="N40" si="94">+L40+M40</f>
        <v>10191088</v>
      </c>
      <c r="O40" s="80">
        <v>-9724425</v>
      </c>
      <c r="P40" s="80"/>
      <c r="Q40" s="80">
        <f>+L40+O40</f>
        <v>466663</v>
      </c>
      <c r="R40" s="80">
        <f>+M40+P40</f>
        <v>0</v>
      </c>
      <c r="S40" s="80">
        <f t="shared" ref="S40" si="95">+Q40+R40</f>
        <v>466663</v>
      </c>
      <c r="U40" s="3"/>
      <c r="V40" s="14"/>
      <c r="W40" s="3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x14ac:dyDescent="0.2">
      <c r="A41" s="20" t="s">
        <v>107</v>
      </c>
      <c r="B41" s="13"/>
      <c r="C41" s="29"/>
      <c r="D41" s="13"/>
      <c r="E41" s="44"/>
      <c r="F41" s="44"/>
      <c r="G41" s="44"/>
      <c r="H41" s="44"/>
      <c r="I41" s="44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5" t="s">
        <v>5</v>
      </c>
      <c r="U41" s="3">
        <f>SUM(U42:U44)</f>
        <v>1534586</v>
      </c>
      <c r="V41" s="14">
        <f>SUM(V42:V44)</f>
        <v>0</v>
      </c>
      <c r="W41" s="3">
        <f>SUM(W42:W44)</f>
        <v>1534586</v>
      </c>
      <c r="X41" s="3">
        <f t="shared" ref="X41:AG41" si="96">SUM(X42:X44)</f>
        <v>2347992</v>
      </c>
      <c r="Y41" s="3">
        <f t="shared" si="96"/>
        <v>0</v>
      </c>
      <c r="Z41" s="3">
        <f t="shared" si="96"/>
        <v>3882578</v>
      </c>
      <c r="AA41" s="3">
        <f t="shared" si="96"/>
        <v>0</v>
      </c>
      <c r="AB41" s="3">
        <f t="shared" si="96"/>
        <v>3882578</v>
      </c>
      <c r="AC41" s="3">
        <f t="shared" si="96"/>
        <v>-2579465</v>
      </c>
      <c r="AD41" s="3">
        <f t="shared" si="96"/>
        <v>0</v>
      </c>
      <c r="AE41" s="3">
        <f t="shared" si="96"/>
        <v>1303113</v>
      </c>
      <c r="AF41" s="3">
        <f t="shared" si="96"/>
        <v>0</v>
      </c>
      <c r="AG41" s="3">
        <f t="shared" si="96"/>
        <v>1303113</v>
      </c>
      <c r="AH41" s="3">
        <f t="shared" ref="AH41:AL41" si="97">SUM(AH42:AH44)</f>
        <v>-830382</v>
      </c>
      <c r="AI41" s="3">
        <f t="shared" si="97"/>
        <v>0</v>
      </c>
      <c r="AJ41" s="3">
        <f t="shared" si="97"/>
        <v>472731</v>
      </c>
      <c r="AK41" s="3">
        <f t="shared" si="97"/>
        <v>0</v>
      </c>
      <c r="AL41" s="3">
        <f t="shared" si="97"/>
        <v>472731</v>
      </c>
    </row>
    <row r="42" spans="1:38" x14ac:dyDescent="0.2">
      <c r="A42" s="21" t="s">
        <v>49</v>
      </c>
      <c r="B42" s="3">
        <f>SUM(B43)</f>
        <v>50000</v>
      </c>
      <c r="C42" s="14">
        <f>SUM(C43)</f>
        <v>0</v>
      </c>
      <c r="D42" s="3">
        <f>SUM(D43)</f>
        <v>50000</v>
      </c>
      <c r="E42" s="3">
        <f t="shared" ref="E42:N42" si="98">SUM(E43)</f>
        <v>0</v>
      </c>
      <c r="F42" s="3">
        <f t="shared" si="98"/>
        <v>0</v>
      </c>
      <c r="G42" s="3">
        <f t="shared" si="98"/>
        <v>50000</v>
      </c>
      <c r="H42" s="3">
        <f t="shared" si="98"/>
        <v>0</v>
      </c>
      <c r="I42" s="3">
        <f t="shared" si="98"/>
        <v>50000</v>
      </c>
      <c r="J42" s="3">
        <f t="shared" si="98"/>
        <v>0</v>
      </c>
      <c r="K42" s="3">
        <f t="shared" si="98"/>
        <v>0</v>
      </c>
      <c r="L42" s="3">
        <f t="shared" si="98"/>
        <v>50000</v>
      </c>
      <c r="M42" s="3">
        <f t="shared" si="98"/>
        <v>0</v>
      </c>
      <c r="N42" s="3">
        <f t="shared" si="98"/>
        <v>50000</v>
      </c>
      <c r="O42" s="3">
        <f t="shared" ref="O42:R42" si="99">SUM(O43:O44)</f>
        <v>20358</v>
      </c>
      <c r="P42" s="3">
        <f t="shared" si="99"/>
        <v>0</v>
      </c>
      <c r="Q42" s="3">
        <f t="shared" si="99"/>
        <v>70358</v>
      </c>
      <c r="R42" s="3">
        <f t="shared" si="99"/>
        <v>0</v>
      </c>
      <c r="S42" s="3">
        <f>SUM(S43:S44)</f>
        <v>70358</v>
      </c>
      <c r="T42" s="49" t="s">
        <v>9</v>
      </c>
      <c r="U42" s="47">
        <v>1489586</v>
      </c>
      <c r="V42" s="25"/>
      <c r="W42" s="13">
        <f>SUM(U42:V42)</f>
        <v>1489586</v>
      </c>
      <c r="X42" s="13">
        <v>2349200</v>
      </c>
      <c r="Y42" s="1"/>
      <c r="Z42" s="2">
        <f t="shared" ref="Z42" si="100">+U42+X42</f>
        <v>3838786</v>
      </c>
      <c r="AA42" s="2">
        <f t="shared" ref="AA42" si="101">+V42+Y42</f>
        <v>0</v>
      </c>
      <c r="AB42" s="2">
        <f t="shared" ref="AB42" si="102">+Z42+AA42</f>
        <v>3838786</v>
      </c>
      <c r="AC42" s="1">
        <v>-2579465</v>
      </c>
      <c r="AD42" s="1"/>
      <c r="AE42" s="2">
        <f t="shared" ref="AE42" si="103">+Z42+AC42</f>
        <v>1259321</v>
      </c>
      <c r="AF42" s="2">
        <f t="shared" ref="AF42" si="104">+AA42+AD42</f>
        <v>0</v>
      </c>
      <c r="AG42" s="2">
        <f t="shared" ref="AG42" si="105">+AE42+AF42</f>
        <v>1259321</v>
      </c>
      <c r="AH42" s="1">
        <v>-830382</v>
      </c>
      <c r="AI42" s="1"/>
      <c r="AJ42" s="2">
        <f t="shared" ref="AJ42:AJ44" si="106">+AE42+AH42</f>
        <v>428939</v>
      </c>
      <c r="AK42" s="2">
        <f t="shared" ref="AK42:AK44" si="107">+AF42+AI42</f>
        <v>0</v>
      </c>
      <c r="AL42" s="2">
        <f t="shared" ref="AL42:AL44" si="108">+AJ42+AK42</f>
        <v>428939</v>
      </c>
    </row>
    <row r="43" spans="1:38" x14ac:dyDescent="0.2">
      <c r="A43" s="20" t="s">
        <v>50</v>
      </c>
      <c r="B43" s="13">
        <v>50000</v>
      </c>
      <c r="C43" s="29"/>
      <c r="D43" s="13">
        <f>SUM(B43:C43)</f>
        <v>50000</v>
      </c>
      <c r="E43" s="44"/>
      <c r="F43" s="13"/>
      <c r="G43" s="83">
        <f t="shared" ref="G43" si="109">+B43+E43</f>
        <v>50000</v>
      </c>
      <c r="H43" s="83">
        <f t="shared" ref="H43" si="110">+C43+F43</f>
        <v>0</v>
      </c>
      <c r="I43" s="83">
        <f t="shared" ref="I43" si="111">+G43+H43</f>
        <v>50000</v>
      </c>
      <c r="J43" s="80"/>
      <c r="K43" s="80"/>
      <c r="L43" s="80">
        <f>+G43+J43</f>
        <v>50000</v>
      </c>
      <c r="M43" s="80">
        <f>+H43+K43</f>
        <v>0</v>
      </c>
      <c r="N43" s="80">
        <f t="shared" ref="N43" si="112">+L43+M43</f>
        <v>50000</v>
      </c>
      <c r="O43" s="80">
        <v>19117</v>
      </c>
      <c r="P43" s="80"/>
      <c r="Q43" s="80">
        <f>+L43+O43</f>
        <v>69117</v>
      </c>
      <c r="R43" s="80">
        <f>+M43+P43</f>
        <v>0</v>
      </c>
      <c r="S43" s="80">
        <f t="shared" ref="S43" si="113">+Q43+R43</f>
        <v>69117</v>
      </c>
      <c r="T43" s="49" t="s">
        <v>10</v>
      </c>
      <c r="U43" s="2">
        <v>5000</v>
      </c>
      <c r="V43" s="25"/>
      <c r="W43" s="13">
        <f>SUM(U43:V43)</f>
        <v>5000</v>
      </c>
      <c r="X43" s="13"/>
      <c r="Y43" s="1"/>
      <c r="Z43" s="2">
        <f t="shared" ref="Z43:Z44" si="114">+U43+X43</f>
        <v>5000</v>
      </c>
      <c r="AA43" s="2">
        <f t="shared" ref="AA43:AA44" si="115">+V43+Y43</f>
        <v>0</v>
      </c>
      <c r="AB43" s="2">
        <f t="shared" ref="AB43:AB44" si="116">+Z43+AA43</f>
        <v>5000</v>
      </c>
      <c r="AC43" s="1"/>
      <c r="AD43" s="1"/>
      <c r="AE43" s="2">
        <f t="shared" ref="AE43:AE44" si="117">+Z43+AC43</f>
        <v>5000</v>
      </c>
      <c r="AF43" s="2">
        <f t="shared" ref="AF43:AF44" si="118">+AA43+AD43</f>
        <v>0</v>
      </c>
      <c r="AG43" s="2">
        <f t="shared" ref="AG43:AG44" si="119">+AE43+AF43</f>
        <v>5000</v>
      </c>
      <c r="AH43" s="1"/>
      <c r="AI43" s="1"/>
      <c r="AJ43" s="2">
        <f t="shared" si="106"/>
        <v>5000</v>
      </c>
      <c r="AK43" s="2">
        <f t="shared" si="107"/>
        <v>0</v>
      </c>
      <c r="AL43" s="2">
        <f t="shared" si="108"/>
        <v>5000</v>
      </c>
    </row>
    <row r="44" spans="1:38" x14ac:dyDescent="0.2">
      <c r="A44" s="20" t="s">
        <v>105</v>
      </c>
      <c r="B44" s="3"/>
      <c r="C44" s="14"/>
      <c r="D44" s="3"/>
      <c r="E44" s="8"/>
      <c r="F44" s="8"/>
      <c r="G44" s="8"/>
      <c r="H44" s="8"/>
      <c r="I44" s="8"/>
      <c r="J44" s="3"/>
      <c r="K44" s="3"/>
      <c r="L44" s="3"/>
      <c r="M44" s="3"/>
      <c r="N44" s="3"/>
      <c r="O44" s="2">
        <v>1241</v>
      </c>
      <c r="P44" s="3"/>
      <c r="Q44" s="80">
        <f>+L44+O44</f>
        <v>1241</v>
      </c>
      <c r="R44" s="80">
        <f>+M44+P44</f>
        <v>0</v>
      </c>
      <c r="S44" s="80">
        <f t="shared" ref="S44" si="120">+Q44+R44</f>
        <v>1241</v>
      </c>
      <c r="T44" s="49" t="s">
        <v>11</v>
      </c>
      <c r="U44" s="2">
        <v>40000</v>
      </c>
      <c r="V44" s="25"/>
      <c r="W44" s="13">
        <f>SUM(U44:V44)</f>
        <v>40000</v>
      </c>
      <c r="X44" s="1">
        <v>-1208</v>
      </c>
      <c r="Y44" s="1"/>
      <c r="Z44" s="2">
        <f t="shared" si="114"/>
        <v>38792</v>
      </c>
      <c r="AA44" s="2">
        <f t="shared" si="115"/>
        <v>0</v>
      </c>
      <c r="AB44" s="2">
        <f t="shared" si="116"/>
        <v>38792</v>
      </c>
      <c r="AC44" s="1"/>
      <c r="AD44" s="1"/>
      <c r="AE44" s="2">
        <f t="shared" si="117"/>
        <v>38792</v>
      </c>
      <c r="AF44" s="2">
        <f t="shared" si="118"/>
        <v>0</v>
      </c>
      <c r="AG44" s="2">
        <f t="shared" si="119"/>
        <v>38792</v>
      </c>
      <c r="AH44" s="1"/>
      <c r="AI44" s="1"/>
      <c r="AJ44" s="2">
        <f t="shared" si="106"/>
        <v>38792</v>
      </c>
      <c r="AK44" s="2">
        <f t="shared" si="107"/>
        <v>0</v>
      </c>
      <c r="AL44" s="2">
        <f t="shared" si="108"/>
        <v>38792</v>
      </c>
    </row>
    <row r="45" spans="1:38" x14ac:dyDescent="0.2">
      <c r="A45" s="21" t="s">
        <v>51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N45" si="121">SUM(E46)</f>
        <v>0</v>
      </c>
      <c r="F45" s="3">
        <f t="shared" si="121"/>
        <v>0</v>
      </c>
      <c r="G45" s="3">
        <f t="shared" si="121"/>
        <v>0</v>
      </c>
      <c r="H45" s="3">
        <f t="shared" si="121"/>
        <v>0</v>
      </c>
      <c r="I45" s="3">
        <f t="shared" si="121"/>
        <v>0</v>
      </c>
      <c r="J45" s="3">
        <f t="shared" si="121"/>
        <v>0</v>
      </c>
      <c r="K45" s="3">
        <f t="shared" si="121"/>
        <v>0</v>
      </c>
      <c r="L45" s="3">
        <f t="shared" si="121"/>
        <v>0</v>
      </c>
      <c r="M45" s="3">
        <f t="shared" si="121"/>
        <v>0</v>
      </c>
      <c r="N45" s="3">
        <f t="shared" si="121"/>
        <v>0</v>
      </c>
      <c r="O45" s="3">
        <f>SUM(O46:O47)</f>
        <v>809</v>
      </c>
      <c r="P45" s="3">
        <f t="shared" ref="P45:S45" si="122">SUM(P46:P47)</f>
        <v>0</v>
      </c>
      <c r="Q45" s="3">
        <f t="shared" si="122"/>
        <v>809</v>
      </c>
      <c r="R45" s="3">
        <f t="shared" si="122"/>
        <v>0</v>
      </c>
      <c r="S45" s="3">
        <f t="shared" si="122"/>
        <v>809</v>
      </c>
      <c r="T45" s="40"/>
      <c r="U45" s="2"/>
      <c r="V45" s="25"/>
      <c r="W45" s="3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2">
      <c r="A46" s="20" t="s">
        <v>52</v>
      </c>
      <c r="B46" s="13"/>
      <c r="C46" s="29"/>
      <c r="D46" s="13">
        <f>SUM(B46:C46)</f>
        <v>0</v>
      </c>
      <c r="E46" s="44"/>
      <c r="F46" s="13"/>
      <c r="G46" s="83">
        <f t="shared" ref="G46" si="123">+B46+E46</f>
        <v>0</v>
      </c>
      <c r="H46" s="83">
        <f t="shared" ref="H46" si="124">+C46+F46</f>
        <v>0</v>
      </c>
      <c r="I46" s="83">
        <f t="shared" ref="I46" si="125">+G46+H46</f>
        <v>0</v>
      </c>
      <c r="J46" s="80"/>
      <c r="K46" s="80"/>
      <c r="L46" s="80">
        <f>+G46+J46</f>
        <v>0</v>
      </c>
      <c r="M46" s="80">
        <f>+H46+K46</f>
        <v>0</v>
      </c>
      <c r="N46" s="80">
        <f t="shared" ref="N46" si="126">+L46+M46</f>
        <v>0</v>
      </c>
      <c r="O46" s="80">
        <v>807</v>
      </c>
      <c r="P46" s="80"/>
      <c r="Q46" s="80">
        <f>+L46+O46</f>
        <v>807</v>
      </c>
      <c r="R46" s="80">
        <f>+M46+P46</f>
        <v>0</v>
      </c>
      <c r="S46" s="80">
        <f t="shared" ref="S46" si="127">+Q46+R46</f>
        <v>807</v>
      </c>
      <c r="T46" s="40"/>
      <c r="U46" s="2"/>
      <c r="V46" s="25"/>
      <c r="W46" s="3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x14ac:dyDescent="0.2">
      <c r="A47" s="1" t="s">
        <v>106</v>
      </c>
      <c r="B47" s="2"/>
      <c r="C47" s="2"/>
      <c r="D47" s="2"/>
      <c r="E47" s="64"/>
      <c r="F47" s="64"/>
      <c r="G47" s="64"/>
      <c r="H47" s="64"/>
      <c r="I47" s="64"/>
      <c r="J47" s="2"/>
      <c r="K47" s="2"/>
      <c r="L47" s="2"/>
      <c r="M47" s="2"/>
      <c r="N47" s="2"/>
      <c r="O47" s="2">
        <v>2</v>
      </c>
      <c r="P47" s="2"/>
      <c r="Q47" s="80">
        <f>+L47+O47</f>
        <v>2</v>
      </c>
      <c r="R47" s="80">
        <f>+M47+P47</f>
        <v>0</v>
      </c>
      <c r="S47" s="80">
        <f t="shared" ref="S47" si="128">+Q47+R47</f>
        <v>2</v>
      </c>
      <c r="T47" s="40"/>
      <c r="U47" s="2"/>
      <c r="V47" s="25"/>
      <c r="W47" s="3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 ht="12.75" customHeight="1" x14ac:dyDescent="0.2">
      <c r="A48" s="6" t="s">
        <v>18</v>
      </c>
      <c r="B48" s="7">
        <f>SUM(B7,B12,B16,B27,B39,B42,B45)</f>
        <v>23824013</v>
      </c>
      <c r="C48" s="7">
        <f>SUM(C7,C12,C16,C27,C39,C42,C45)</f>
        <v>135659</v>
      </c>
      <c r="D48" s="7">
        <f>SUM(D7,D12,D16,D27,D39,D42,D45)</f>
        <v>23959672</v>
      </c>
      <c r="E48" s="7">
        <f t="shared" ref="E48:N48" si="129">SUM(E7,E12,E16,E27,E39,E42,E45)</f>
        <v>326052</v>
      </c>
      <c r="F48" s="7">
        <f t="shared" si="129"/>
        <v>0</v>
      </c>
      <c r="G48" s="7">
        <f t="shared" si="129"/>
        <v>24150065</v>
      </c>
      <c r="H48" s="7">
        <f t="shared" si="129"/>
        <v>135659</v>
      </c>
      <c r="I48" s="7">
        <f t="shared" si="129"/>
        <v>24285724</v>
      </c>
      <c r="J48" s="7">
        <f t="shared" si="129"/>
        <v>50256</v>
      </c>
      <c r="K48" s="7">
        <f t="shared" si="129"/>
        <v>344</v>
      </c>
      <c r="L48" s="7">
        <f t="shared" si="129"/>
        <v>24200321</v>
      </c>
      <c r="M48" s="7">
        <f t="shared" si="129"/>
        <v>136003</v>
      </c>
      <c r="N48" s="7">
        <f t="shared" si="129"/>
        <v>24336324</v>
      </c>
      <c r="O48" s="7">
        <f t="shared" ref="O48:S48" si="130">SUM(O7,O12,O16,O27,O39,O42,O45)</f>
        <v>-7329040</v>
      </c>
      <c r="P48" s="7">
        <f t="shared" si="130"/>
        <v>-127779</v>
      </c>
      <c r="Q48" s="7">
        <f t="shared" si="130"/>
        <v>16871281</v>
      </c>
      <c r="R48" s="7">
        <f t="shared" si="130"/>
        <v>8224</v>
      </c>
      <c r="S48" s="7">
        <f t="shared" si="130"/>
        <v>16879505</v>
      </c>
      <c r="T48" s="77" t="s">
        <v>21</v>
      </c>
      <c r="U48" s="5">
        <f>SUM(U7,U9,U11,U16,U18,U25,U28,U30,U41)</f>
        <v>17081432</v>
      </c>
      <c r="V48" s="38">
        <f>SUM(V7,V9,V11,V16,V18,V25,V28,V30,V41)</f>
        <v>2919926</v>
      </c>
      <c r="W48" s="5">
        <f>SUM(W7,W9,W11,W16,W18,W25,W28,W30,W41)</f>
        <v>20001358</v>
      </c>
      <c r="X48" s="5">
        <f t="shared" ref="X48:AG48" si="131">SUM(X7,X9,X11,X16,X18,X25,X28,X30,X41)</f>
        <v>2555628</v>
      </c>
      <c r="Y48" s="5">
        <f t="shared" si="131"/>
        <v>49757</v>
      </c>
      <c r="Z48" s="5">
        <f t="shared" si="131"/>
        <v>19637060</v>
      </c>
      <c r="AA48" s="5">
        <f t="shared" si="131"/>
        <v>2969683</v>
      </c>
      <c r="AB48" s="5">
        <f t="shared" si="131"/>
        <v>22606743</v>
      </c>
      <c r="AC48" s="5">
        <f t="shared" si="131"/>
        <v>-684228</v>
      </c>
      <c r="AD48" s="5">
        <f t="shared" si="131"/>
        <v>647910</v>
      </c>
      <c r="AE48" s="5">
        <f t="shared" si="131"/>
        <v>18952832</v>
      </c>
      <c r="AF48" s="5">
        <f t="shared" si="131"/>
        <v>3617593</v>
      </c>
      <c r="AG48" s="5">
        <f t="shared" si="131"/>
        <v>22570425</v>
      </c>
      <c r="AH48" s="5">
        <f t="shared" ref="AH48:AL48" si="132">SUM(AH7,AH9,AH11,AH16,AH18,AH25,AH28,AH30,AH41)</f>
        <v>-6745127</v>
      </c>
      <c r="AI48" s="5">
        <f t="shared" si="132"/>
        <v>-372542</v>
      </c>
      <c r="AJ48" s="5">
        <f t="shared" si="132"/>
        <v>12207705</v>
      </c>
      <c r="AK48" s="5">
        <f t="shared" si="132"/>
        <v>3245051</v>
      </c>
      <c r="AL48" s="5">
        <f t="shared" si="132"/>
        <v>15452756</v>
      </c>
    </row>
    <row r="49" spans="1:38" x14ac:dyDescent="0.2">
      <c r="A49" s="15" t="s">
        <v>19</v>
      </c>
      <c r="B49" s="3">
        <f>SUM(B50,B54:B55)</f>
        <v>1500000</v>
      </c>
      <c r="C49" s="3">
        <f>SUM(C50,C54:C55)</f>
        <v>0</v>
      </c>
      <c r="D49" s="3">
        <f>SUM(D50,D54:D55)</f>
        <v>1500000</v>
      </c>
      <c r="E49" s="3">
        <f>SUM(E50,E54:E56)</f>
        <v>2940178</v>
      </c>
      <c r="F49" s="3">
        <f t="shared" ref="F49:N49" si="133">SUM(F50,F54:F56)</f>
        <v>5232</v>
      </c>
      <c r="G49" s="3">
        <f t="shared" si="133"/>
        <v>4440178</v>
      </c>
      <c r="H49" s="3">
        <f t="shared" si="133"/>
        <v>5232</v>
      </c>
      <c r="I49" s="3">
        <f t="shared" si="133"/>
        <v>4445410</v>
      </c>
      <c r="J49" s="3">
        <f t="shared" si="133"/>
        <v>1134792</v>
      </c>
      <c r="K49" s="3">
        <f t="shared" si="133"/>
        <v>0</v>
      </c>
      <c r="L49" s="3">
        <f t="shared" si="133"/>
        <v>5574970</v>
      </c>
      <c r="M49" s="3">
        <f t="shared" si="133"/>
        <v>5232</v>
      </c>
      <c r="N49" s="3">
        <f t="shared" si="133"/>
        <v>5580202</v>
      </c>
      <c r="O49" s="3">
        <f>SUM(O51,O54:O56)</f>
        <v>450967</v>
      </c>
      <c r="P49" s="3">
        <f t="shared" ref="P49:S49" si="134">SUM(P51,P54:P56)</f>
        <v>-5232</v>
      </c>
      <c r="Q49" s="3">
        <f t="shared" si="134"/>
        <v>6025937</v>
      </c>
      <c r="R49" s="3">
        <f t="shared" si="134"/>
        <v>0</v>
      </c>
      <c r="S49" s="3">
        <f t="shared" si="134"/>
        <v>6025937</v>
      </c>
      <c r="T49" s="40" t="s">
        <v>58</v>
      </c>
      <c r="U49" s="10">
        <f>SUM(U50,U54:U55)</f>
        <v>1887337</v>
      </c>
      <c r="V49" s="97">
        <f>SUM(V50,V54:V55)</f>
        <v>0</v>
      </c>
      <c r="W49" s="10">
        <f>SUM(W50,W54:W55)</f>
        <v>1887337</v>
      </c>
      <c r="X49" s="10">
        <f t="shared" ref="X49:AG49" si="135">SUM(X50,X54:X55)</f>
        <v>458280</v>
      </c>
      <c r="Y49" s="10">
        <f t="shared" si="135"/>
        <v>0</v>
      </c>
      <c r="Z49" s="10">
        <f t="shared" si="135"/>
        <v>2345617</v>
      </c>
      <c r="AA49" s="10">
        <f t="shared" si="135"/>
        <v>0</v>
      </c>
      <c r="AB49" s="10">
        <f t="shared" si="135"/>
        <v>2345617</v>
      </c>
      <c r="AC49" s="10">
        <f t="shared" si="135"/>
        <v>1134792</v>
      </c>
      <c r="AD49" s="10">
        <f t="shared" si="135"/>
        <v>0</v>
      </c>
      <c r="AE49" s="10">
        <f t="shared" si="135"/>
        <v>3480409</v>
      </c>
      <c r="AF49" s="10">
        <f t="shared" si="135"/>
        <v>0</v>
      </c>
      <c r="AG49" s="10">
        <f t="shared" si="135"/>
        <v>3480409</v>
      </c>
      <c r="AH49" s="10">
        <f t="shared" ref="AH49:AL49" si="136">SUM(AH50,AH54:AH55)</f>
        <v>368501</v>
      </c>
      <c r="AI49" s="10">
        <f t="shared" si="136"/>
        <v>0</v>
      </c>
      <c r="AJ49" s="10">
        <f t="shared" si="136"/>
        <v>3848910</v>
      </c>
      <c r="AK49" s="10">
        <f t="shared" si="136"/>
        <v>0</v>
      </c>
      <c r="AL49" s="10">
        <f t="shared" si="136"/>
        <v>3848910</v>
      </c>
    </row>
    <row r="50" spans="1:38" x14ac:dyDescent="0.2">
      <c r="A50" s="22" t="s">
        <v>63</v>
      </c>
      <c r="B50" s="46">
        <f>SUM(B51:B53)</f>
        <v>0</v>
      </c>
      <c r="C50" s="13">
        <f>SUM(C51:C53)</f>
        <v>0</v>
      </c>
      <c r="D50" s="13">
        <f>SUM(D51:D53)</f>
        <v>0</v>
      </c>
      <c r="E50" s="44"/>
      <c r="F50" s="13"/>
      <c r="G50" s="83">
        <f t="shared" ref="G50" si="137">+B50+E50</f>
        <v>0</v>
      </c>
      <c r="H50" s="83">
        <f t="shared" ref="H50" si="138">+C50+F50</f>
        <v>0</v>
      </c>
      <c r="I50" s="83">
        <f t="shared" ref="I50" si="139">+G50+H50</f>
        <v>0</v>
      </c>
      <c r="J50" s="80"/>
      <c r="K50" s="80"/>
      <c r="L50" s="80">
        <f t="shared" ref="L50:M56" si="140">+G50+J50</f>
        <v>0</v>
      </c>
      <c r="M50" s="80">
        <f t="shared" si="140"/>
        <v>0</v>
      </c>
      <c r="N50" s="80">
        <f t="shared" ref="N50" si="141">+L50+M50</f>
        <v>0</v>
      </c>
      <c r="O50" s="80"/>
      <c r="P50" s="80"/>
      <c r="Q50" s="80">
        <f t="shared" ref="Q50:R56" si="142">+L50+O50</f>
        <v>0</v>
      </c>
      <c r="R50" s="80">
        <f t="shared" si="142"/>
        <v>0</v>
      </c>
      <c r="S50" s="80">
        <f t="shared" ref="S50:S56" si="143">+Q50+R50</f>
        <v>0</v>
      </c>
      <c r="T50" s="88" t="s">
        <v>64</v>
      </c>
      <c r="U50" s="46">
        <f>SUM(U51:U53)</f>
        <v>319034</v>
      </c>
      <c r="V50" s="29">
        <f>SUM(V51:V53)</f>
        <v>0</v>
      </c>
      <c r="W50" s="13">
        <f>SUM(W51:W53)</f>
        <v>319034</v>
      </c>
      <c r="X50" s="13"/>
      <c r="Y50" s="1"/>
      <c r="Z50" s="2">
        <f t="shared" ref="Z50" si="144">+U50+X50</f>
        <v>319034</v>
      </c>
      <c r="AA50" s="2">
        <f t="shared" ref="AA50" si="145">+V50+Y50</f>
        <v>0</v>
      </c>
      <c r="AB50" s="2">
        <f t="shared" ref="AB50" si="146">+Z50+AA50</f>
        <v>319034</v>
      </c>
      <c r="AC50" s="2"/>
      <c r="AD50" s="1"/>
      <c r="AE50" s="2">
        <f t="shared" ref="AE50" si="147">+Z50+AC50</f>
        <v>319034</v>
      </c>
      <c r="AF50" s="2">
        <f t="shared" ref="AF50" si="148">+AA50+AD50</f>
        <v>0</v>
      </c>
      <c r="AG50" s="2">
        <f t="shared" ref="AG50" si="149">+AE50+AF50</f>
        <v>319034</v>
      </c>
      <c r="AH50" s="2"/>
      <c r="AI50" s="1"/>
      <c r="AJ50" s="2">
        <f t="shared" ref="AJ50:AJ55" si="150">+AE50+AH50</f>
        <v>319034</v>
      </c>
      <c r="AK50" s="2">
        <f t="shared" ref="AK50:AK55" si="151">+AF50+AI50</f>
        <v>0</v>
      </c>
      <c r="AL50" s="2">
        <f t="shared" ref="AL50:AL55" si="152">+AJ50+AK50</f>
        <v>319034</v>
      </c>
    </row>
    <row r="51" spans="1:38" x14ac:dyDescent="0.2">
      <c r="A51" s="50" t="s">
        <v>72</v>
      </c>
      <c r="B51" s="51"/>
      <c r="C51" s="30"/>
      <c r="D51" s="30">
        <f t="shared" ref="D51:D56" si="153">SUM(B51:C51)</f>
        <v>0</v>
      </c>
      <c r="E51" s="65"/>
      <c r="F51" s="30"/>
      <c r="G51" s="53">
        <f t="shared" ref="G51:G54" si="154">+B51+E51</f>
        <v>0</v>
      </c>
      <c r="H51" s="53">
        <f t="shared" ref="H51:H55" si="155">+C51+F51</f>
        <v>0</v>
      </c>
      <c r="I51" s="53">
        <f t="shared" ref="I51:I55" si="156">+G51+H51</f>
        <v>0</v>
      </c>
      <c r="J51" s="30"/>
      <c r="K51" s="30"/>
      <c r="L51" s="80">
        <f t="shared" si="140"/>
        <v>0</v>
      </c>
      <c r="M51" s="80">
        <f t="shared" si="140"/>
        <v>0</v>
      </c>
      <c r="N51" s="80">
        <f t="shared" ref="N51:N56" si="157">+L51+M51</f>
        <v>0</v>
      </c>
      <c r="O51" s="2">
        <v>490</v>
      </c>
      <c r="P51" s="30"/>
      <c r="Q51" s="80">
        <f t="shared" si="142"/>
        <v>490</v>
      </c>
      <c r="R51" s="80">
        <f t="shared" si="142"/>
        <v>0</v>
      </c>
      <c r="S51" s="80">
        <f t="shared" si="143"/>
        <v>490</v>
      </c>
      <c r="T51" s="85" t="s">
        <v>75</v>
      </c>
      <c r="U51" s="51">
        <v>69798</v>
      </c>
      <c r="V51" s="31"/>
      <c r="W51" s="30">
        <f>SUM(U51:V51)</f>
        <v>69798</v>
      </c>
      <c r="X51" s="13"/>
      <c r="Y51" s="1"/>
      <c r="Z51" s="30">
        <f t="shared" ref="Z51:Z55" si="158">+U51+X51</f>
        <v>69798</v>
      </c>
      <c r="AA51" s="30">
        <f t="shared" ref="AA51:AA55" si="159">+V51+Y51</f>
        <v>0</v>
      </c>
      <c r="AB51" s="30">
        <f t="shared" ref="AB51:AB55" si="160">+Z51+AA51</f>
        <v>69798</v>
      </c>
      <c r="AC51" s="2"/>
      <c r="AD51" s="35"/>
      <c r="AE51" s="30">
        <f t="shared" ref="AE51:AE54" si="161">+Z51+AC51</f>
        <v>69798</v>
      </c>
      <c r="AF51" s="30">
        <f t="shared" ref="AF51:AF54" si="162">+AA51+AD51</f>
        <v>0</v>
      </c>
      <c r="AG51" s="30">
        <f t="shared" ref="AG51:AG54" si="163">+AE51+AF51</f>
        <v>69798</v>
      </c>
      <c r="AH51" s="2"/>
      <c r="AI51" s="35"/>
      <c r="AJ51" s="30">
        <f t="shared" si="150"/>
        <v>69798</v>
      </c>
      <c r="AK51" s="30">
        <f t="shared" si="151"/>
        <v>0</v>
      </c>
      <c r="AL51" s="30">
        <f t="shared" si="152"/>
        <v>69798</v>
      </c>
    </row>
    <row r="52" spans="1:38" x14ac:dyDescent="0.2">
      <c r="A52" s="50" t="s">
        <v>73</v>
      </c>
      <c r="B52" s="51"/>
      <c r="C52" s="30"/>
      <c r="D52" s="30">
        <f t="shared" si="153"/>
        <v>0</v>
      </c>
      <c r="E52" s="65"/>
      <c r="F52" s="30"/>
      <c r="G52" s="53">
        <f t="shared" si="154"/>
        <v>0</v>
      </c>
      <c r="H52" s="53">
        <f t="shared" si="155"/>
        <v>0</v>
      </c>
      <c r="I52" s="53">
        <f t="shared" si="156"/>
        <v>0</v>
      </c>
      <c r="J52" s="30"/>
      <c r="K52" s="30"/>
      <c r="L52" s="80">
        <f t="shared" si="140"/>
        <v>0</v>
      </c>
      <c r="M52" s="80">
        <f t="shared" si="140"/>
        <v>0</v>
      </c>
      <c r="N52" s="80">
        <f t="shared" si="157"/>
        <v>0</v>
      </c>
      <c r="O52" s="30"/>
      <c r="P52" s="30"/>
      <c r="Q52" s="80">
        <f t="shared" si="142"/>
        <v>0</v>
      </c>
      <c r="R52" s="80">
        <f t="shared" si="142"/>
        <v>0</v>
      </c>
      <c r="S52" s="80">
        <f t="shared" si="143"/>
        <v>0</v>
      </c>
      <c r="T52" s="85" t="s">
        <v>76</v>
      </c>
      <c r="U52" s="51">
        <v>163093</v>
      </c>
      <c r="V52" s="31"/>
      <c r="W52" s="30">
        <f>SUM(U52:V52)</f>
        <v>163093</v>
      </c>
      <c r="X52" s="13"/>
      <c r="Y52" s="1"/>
      <c r="Z52" s="30">
        <f t="shared" si="158"/>
        <v>163093</v>
      </c>
      <c r="AA52" s="30">
        <f t="shared" si="159"/>
        <v>0</v>
      </c>
      <c r="AB52" s="30">
        <f t="shared" si="160"/>
        <v>163093</v>
      </c>
      <c r="AC52" s="2"/>
      <c r="AD52" s="35"/>
      <c r="AE52" s="30">
        <f t="shared" si="161"/>
        <v>163093</v>
      </c>
      <c r="AF52" s="30">
        <f t="shared" si="162"/>
        <v>0</v>
      </c>
      <c r="AG52" s="30">
        <f t="shared" si="163"/>
        <v>163093</v>
      </c>
      <c r="AH52" s="2"/>
      <c r="AI52" s="35"/>
      <c r="AJ52" s="30">
        <f t="shared" si="150"/>
        <v>163093</v>
      </c>
      <c r="AK52" s="30">
        <f t="shared" si="151"/>
        <v>0</v>
      </c>
      <c r="AL52" s="30">
        <f t="shared" si="152"/>
        <v>163093</v>
      </c>
    </row>
    <row r="53" spans="1:38" x14ac:dyDescent="0.2">
      <c r="A53" s="82" t="s">
        <v>74</v>
      </c>
      <c r="B53" s="51"/>
      <c r="C53" s="30"/>
      <c r="D53" s="30">
        <f t="shared" si="153"/>
        <v>0</v>
      </c>
      <c r="E53" s="65"/>
      <c r="F53" s="30"/>
      <c r="G53" s="53">
        <f t="shared" si="154"/>
        <v>0</v>
      </c>
      <c r="H53" s="53">
        <f t="shared" si="155"/>
        <v>0</v>
      </c>
      <c r="I53" s="53">
        <f t="shared" si="156"/>
        <v>0</v>
      </c>
      <c r="J53" s="30"/>
      <c r="K53" s="30"/>
      <c r="L53" s="80">
        <f t="shared" si="140"/>
        <v>0</v>
      </c>
      <c r="M53" s="80">
        <f t="shared" si="140"/>
        <v>0</v>
      </c>
      <c r="N53" s="80">
        <f t="shared" si="157"/>
        <v>0</v>
      </c>
      <c r="O53" s="30"/>
      <c r="P53" s="30"/>
      <c r="Q53" s="80">
        <f t="shared" si="142"/>
        <v>0</v>
      </c>
      <c r="R53" s="80">
        <f t="shared" si="142"/>
        <v>0</v>
      </c>
      <c r="S53" s="80">
        <f t="shared" si="143"/>
        <v>0</v>
      </c>
      <c r="T53" s="85" t="s">
        <v>77</v>
      </c>
      <c r="U53" s="51">
        <v>86143</v>
      </c>
      <c r="V53" s="31"/>
      <c r="W53" s="30">
        <f>SUM(U53:V53)</f>
        <v>86143</v>
      </c>
      <c r="X53" s="13"/>
      <c r="Y53" s="1"/>
      <c r="Z53" s="30">
        <f t="shared" si="158"/>
        <v>86143</v>
      </c>
      <c r="AA53" s="30">
        <f t="shared" si="159"/>
        <v>0</v>
      </c>
      <c r="AB53" s="30">
        <f t="shared" si="160"/>
        <v>86143</v>
      </c>
      <c r="AC53" s="2"/>
      <c r="AD53" s="35"/>
      <c r="AE53" s="30">
        <f t="shared" si="161"/>
        <v>86143</v>
      </c>
      <c r="AF53" s="30">
        <f t="shared" si="162"/>
        <v>0</v>
      </c>
      <c r="AG53" s="30">
        <f t="shared" si="163"/>
        <v>86143</v>
      </c>
      <c r="AH53" s="2"/>
      <c r="AI53" s="35"/>
      <c r="AJ53" s="30">
        <f t="shared" si="150"/>
        <v>86143</v>
      </c>
      <c r="AK53" s="30">
        <f t="shared" si="151"/>
        <v>0</v>
      </c>
      <c r="AL53" s="30">
        <f t="shared" si="152"/>
        <v>86143</v>
      </c>
    </row>
    <row r="54" spans="1:38" ht="12.75" customHeight="1" x14ac:dyDescent="0.2">
      <c r="A54" s="22" t="s">
        <v>67</v>
      </c>
      <c r="B54" s="46">
        <v>1500000</v>
      </c>
      <c r="C54" s="13"/>
      <c r="D54" s="13">
        <f t="shared" si="153"/>
        <v>1500000</v>
      </c>
      <c r="E54" s="44">
        <v>141774</v>
      </c>
      <c r="F54" s="13"/>
      <c r="G54" s="83">
        <f t="shared" si="154"/>
        <v>1641774</v>
      </c>
      <c r="H54" s="83">
        <f t="shared" si="155"/>
        <v>0</v>
      </c>
      <c r="I54" s="83">
        <f t="shared" si="156"/>
        <v>1641774</v>
      </c>
      <c r="J54" s="80">
        <v>763095</v>
      </c>
      <c r="K54" s="80"/>
      <c r="L54" s="80">
        <f t="shared" si="140"/>
        <v>2404869</v>
      </c>
      <c r="M54" s="80">
        <f t="shared" si="140"/>
        <v>0</v>
      </c>
      <c r="N54" s="80">
        <f t="shared" si="157"/>
        <v>2404869</v>
      </c>
      <c r="O54" s="80">
        <v>4127</v>
      </c>
      <c r="P54" s="80"/>
      <c r="Q54" s="80">
        <f t="shared" si="142"/>
        <v>2408996</v>
      </c>
      <c r="R54" s="80">
        <f t="shared" si="142"/>
        <v>0</v>
      </c>
      <c r="S54" s="80">
        <f t="shared" si="143"/>
        <v>2408996</v>
      </c>
      <c r="T54" s="88" t="s">
        <v>68</v>
      </c>
      <c r="U54" s="46">
        <v>1500000</v>
      </c>
      <c r="V54" s="29"/>
      <c r="W54" s="13">
        <f>SUM(U54:V54)</f>
        <v>1500000</v>
      </c>
      <c r="X54" s="13">
        <v>141774</v>
      </c>
      <c r="Y54" s="1"/>
      <c r="Z54" s="2">
        <f t="shared" si="158"/>
        <v>1641774</v>
      </c>
      <c r="AA54" s="2">
        <f t="shared" si="159"/>
        <v>0</v>
      </c>
      <c r="AB54" s="2">
        <f t="shared" si="160"/>
        <v>1641774</v>
      </c>
      <c r="AC54" s="2">
        <v>763095</v>
      </c>
      <c r="AD54" s="1"/>
      <c r="AE54" s="2">
        <f t="shared" si="161"/>
        <v>2404869</v>
      </c>
      <c r="AF54" s="2">
        <f t="shared" si="162"/>
        <v>0</v>
      </c>
      <c r="AG54" s="2">
        <f t="shared" si="163"/>
        <v>2404869</v>
      </c>
      <c r="AH54" s="2">
        <v>4128</v>
      </c>
      <c r="AI54" s="1"/>
      <c r="AJ54" s="2">
        <f t="shared" si="150"/>
        <v>2408997</v>
      </c>
      <c r="AK54" s="2">
        <f t="shared" si="151"/>
        <v>0</v>
      </c>
      <c r="AL54" s="2">
        <f t="shared" si="152"/>
        <v>2408997</v>
      </c>
    </row>
    <row r="55" spans="1:38" ht="25.5" x14ac:dyDescent="0.2">
      <c r="A55" s="22" t="s">
        <v>61</v>
      </c>
      <c r="B55" s="13"/>
      <c r="C55" s="13"/>
      <c r="D55" s="13">
        <f t="shared" si="153"/>
        <v>0</v>
      </c>
      <c r="E55" s="44">
        <v>2481898</v>
      </c>
      <c r="F55" s="13">
        <v>5232</v>
      </c>
      <c r="G55" s="83">
        <f>+B55+E55</f>
        <v>2481898</v>
      </c>
      <c r="H55" s="83">
        <f t="shared" si="155"/>
        <v>5232</v>
      </c>
      <c r="I55" s="83">
        <f t="shared" si="156"/>
        <v>2487130</v>
      </c>
      <c r="J55" s="80"/>
      <c r="K55" s="80"/>
      <c r="L55" s="80">
        <f t="shared" si="140"/>
        <v>2481898</v>
      </c>
      <c r="M55" s="80">
        <f t="shared" si="140"/>
        <v>5232</v>
      </c>
      <c r="N55" s="80">
        <f t="shared" si="157"/>
        <v>2487130</v>
      </c>
      <c r="O55" s="80">
        <v>5232</v>
      </c>
      <c r="P55" s="80">
        <v>-5232</v>
      </c>
      <c r="Q55" s="80">
        <f t="shared" si="142"/>
        <v>2487130</v>
      </c>
      <c r="R55" s="80">
        <f t="shared" si="142"/>
        <v>0</v>
      </c>
      <c r="S55" s="80">
        <f t="shared" si="143"/>
        <v>2487130</v>
      </c>
      <c r="T55" s="89" t="s">
        <v>66</v>
      </c>
      <c r="U55" s="80">
        <v>68303</v>
      </c>
      <c r="V55" s="29"/>
      <c r="W55" s="13">
        <f>SUM(U55:V55)</f>
        <v>68303</v>
      </c>
      <c r="X55" s="13">
        <v>316506</v>
      </c>
      <c r="Y55" s="1"/>
      <c r="Z55" s="2">
        <f t="shared" si="158"/>
        <v>384809</v>
      </c>
      <c r="AA55" s="2">
        <f t="shared" si="159"/>
        <v>0</v>
      </c>
      <c r="AB55" s="2">
        <f t="shared" si="160"/>
        <v>384809</v>
      </c>
      <c r="AC55" s="2">
        <v>371697</v>
      </c>
      <c r="AD55" s="1"/>
      <c r="AE55" s="2">
        <f t="shared" ref="AE55" si="164">+Z55+AC55</f>
        <v>756506</v>
      </c>
      <c r="AF55" s="2">
        <f t="shared" ref="AF55" si="165">+AA55+AD55</f>
        <v>0</v>
      </c>
      <c r="AG55" s="2">
        <f t="shared" ref="AG55" si="166">+AE55+AF55</f>
        <v>756506</v>
      </c>
      <c r="AH55" s="2">
        <v>364373</v>
      </c>
      <c r="AI55" s="1"/>
      <c r="AJ55" s="2">
        <f t="shared" si="150"/>
        <v>1120879</v>
      </c>
      <c r="AK55" s="2">
        <f t="shared" si="151"/>
        <v>0</v>
      </c>
      <c r="AL55" s="2">
        <f t="shared" si="152"/>
        <v>1120879</v>
      </c>
    </row>
    <row r="56" spans="1:38" x14ac:dyDescent="0.2">
      <c r="A56" s="22" t="s">
        <v>97</v>
      </c>
      <c r="B56" s="13"/>
      <c r="C56" s="13"/>
      <c r="D56" s="13">
        <f t="shared" si="153"/>
        <v>0</v>
      </c>
      <c r="E56" s="44">
        <v>316506</v>
      </c>
      <c r="F56" s="37"/>
      <c r="G56" s="83">
        <f>+B56+E56</f>
        <v>316506</v>
      </c>
      <c r="H56" s="83">
        <f t="shared" ref="H56" si="167">+C56+F56</f>
        <v>0</v>
      </c>
      <c r="I56" s="83">
        <f t="shared" ref="I56" si="168">+G56+H56</f>
        <v>316506</v>
      </c>
      <c r="J56" s="80">
        <v>371697</v>
      </c>
      <c r="K56" s="80"/>
      <c r="L56" s="80">
        <f t="shared" si="140"/>
        <v>688203</v>
      </c>
      <c r="M56" s="80">
        <f t="shared" si="140"/>
        <v>0</v>
      </c>
      <c r="N56" s="80">
        <f t="shared" si="157"/>
        <v>688203</v>
      </c>
      <c r="O56" s="80">
        <v>441118</v>
      </c>
      <c r="P56" s="80"/>
      <c r="Q56" s="80">
        <f t="shared" si="142"/>
        <v>1129321</v>
      </c>
      <c r="R56" s="80">
        <f t="shared" si="142"/>
        <v>0</v>
      </c>
      <c r="S56" s="80">
        <f t="shared" si="143"/>
        <v>1129321</v>
      </c>
      <c r="T56" s="89"/>
      <c r="U56" s="80"/>
      <c r="V56" s="29"/>
      <c r="W56" s="13"/>
      <c r="X56" s="13"/>
      <c r="Y56" s="1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38" x14ac:dyDescent="0.2">
      <c r="A57" s="11" t="s">
        <v>20</v>
      </c>
      <c r="B57" s="4">
        <f>SUM(B48,B49)</f>
        <v>25324013</v>
      </c>
      <c r="C57" s="4">
        <f>SUM(C48,C49)</f>
        <v>135659</v>
      </c>
      <c r="D57" s="4">
        <f>SUM(D48,D49)</f>
        <v>25459672</v>
      </c>
      <c r="E57" s="4">
        <f>SUM(E48,E49)</f>
        <v>3266230</v>
      </c>
      <c r="F57" s="4">
        <f t="shared" ref="F57:N57" si="169">SUM(F48,F49)</f>
        <v>5232</v>
      </c>
      <c r="G57" s="4">
        <f t="shared" si="169"/>
        <v>28590243</v>
      </c>
      <c r="H57" s="4">
        <f t="shared" si="169"/>
        <v>140891</v>
      </c>
      <c r="I57" s="4">
        <f t="shared" si="169"/>
        <v>28731134</v>
      </c>
      <c r="J57" s="4">
        <f t="shared" si="169"/>
        <v>1185048</v>
      </c>
      <c r="K57" s="4">
        <f t="shared" si="169"/>
        <v>344</v>
      </c>
      <c r="L57" s="4">
        <f t="shared" si="169"/>
        <v>29775291</v>
      </c>
      <c r="M57" s="4">
        <f t="shared" si="169"/>
        <v>141235</v>
      </c>
      <c r="N57" s="4">
        <f t="shared" si="169"/>
        <v>29916526</v>
      </c>
      <c r="O57" s="4">
        <f t="shared" ref="O57:S57" si="170">SUM(O48,O49)</f>
        <v>-6878073</v>
      </c>
      <c r="P57" s="4">
        <f t="shared" si="170"/>
        <v>-133011</v>
      </c>
      <c r="Q57" s="4">
        <f t="shared" si="170"/>
        <v>22897218</v>
      </c>
      <c r="R57" s="4">
        <f t="shared" si="170"/>
        <v>8224</v>
      </c>
      <c r="S57" s="4">
        <f t="shared" si="170"/>
        <v>22905442</v>
      </c>
      <c r="T57" s="77" t="s">
        <v>23</v>
      </c>
      <c r="U57" s="4">
        <f>SUM(U48,U49)</f>
        <v>18968769</v>
      </c>
      <c r="V57" s="62">
        <f>SUM(V48,V49)</f>
        <v>2919926</v>
      </c>
      <c r="W57" s="4">
        <f>SUM(W48,W49)</f>
        <v>21888695</v>
      </c>
      <c r="X57" s="4">
        <f t="shared" ref="X57:AG57" si="171">SUM(X48,X49)</f>
        <v>3013908</v>
      </c>
      <c r="Y57" s="4">
        <f t="shared" si="171"/>
        <v>49757</v>
      </c>
      <c r="Z57" s="4">
        <f t="shared" si="171"/>
        <v>21982677</v>
      </c>
      <c r="AA57" s="4">
        <f t="shared" si="171"/>
        <v>2969683</v>
      </c>
      <c r="AB57" s="4">
        <f t="shared" si="171"/>
        <v>24952360</v>
      </c>
      <c r="AC57" s="4">
        <f t="shared" si="171"/>
        <v>450564</v>
      </c>
      <c r="AD57" s="4">
        <f t="shared" si="171"/>
        <v>647910</v>
      </c>
      <c r="AE57" s="4">
        <f t="shared" si="171"/>
        <v>22433241</v>
      </c>
      <c r="AF57" s="4">
        <f t="shared" si="171"/>
        <v>3617593</v>
      </c>
      <c r="AG57" s="4">
        <f t="shared" si="171"/>
        <v>26050834</v>
      </c>
      <c r="AH57" s="4">
        <f t="shared" ref="AH57:AK57" si="172">SUM(AH48,AH49)</f>
        <v>-6376626</v>
      </c>
      <c r="AI57" s="4">
        <f t="shared" si="172"/>
        <v>-372542</v>
      </c>
      <c r="AJ57" s="4">
        <f t="shared" si="172"/>
        <v>16056615</v>
      </c>
      <c r="AK57" s="4">
        <f t="shared" si="172"/>
        <v>3245051</v>
      </c>
      <c r="AL57" s="4">
        <f>SUM(AL48,AL49)</f>
        <v>19301666</v>
      </c>
    </row>
    <row r="58" spans="1:38" x14ac:dyDescent="0.2">
      <c r="W58" s="16"/>
      <c r="AE58" s="95"/>
      <c r="AG58" s="25">
        <f>SUM(AE57:AF57)</f>
        <v>26050834</v>
      </c>
      <c r="AL58" s="25">
        <f>SUM(AJ57:AK57)</f>
        <v>19301666</v>
      </c>
    </row>
    <row r="59" spans="1:38" x14ac:dyDescent="0.2">
      <c r="A59" s="104" t="str">
        <f>+A2</f>
        <v>Komárom Város Önkormányzata és az általa irányított költségvetési szervek 2024. évi tervezett bevételeinek és kiadásainak módosítása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E59" s="25"/>
    </row>
    <row r="60" spans="1:38" x14ac:dyDescent="0.2">
      <c r="AL60" s="24" t="s">
        <v>15</v>
      </c>
    </row>
    <row r="61" spans="1:38" ht="36" customHeight="1" x14ac:dyDescent="0.2">
      <c r="A61" s="105" t="s">
        <v>0</v>
      </c>
      <c r="B61" s="101" t="s">
        <v>82</v>
      </c>
      <c r="C61" s="103"/>
      <c r="D61" s="102"/>
      <c r="E61" s="101" t="s">
        <v>89</v>
      </c>
      <c r="F61" s="102"/>
      <c r="G61" s="101" t="s">
        <v>93</v>
      </c>
      <c r="H61" s="103"/>
      <c r="I61" s="102"/>
      <c r="J61" s="101" t="str">
        <f>+J4</f>
        <v>Javasolt módosítás</v>
      </c>
      <c r="K61" s="102"/>
      <c r="L61" s="101" t="str">
        <f>+G61</f>
        <v>2024. évi módosított bevételek                            GAZDASÁGI SZERVEZETTEL NEM RENDELKEZŐ INTÉZMÉNYEK</v>
      </c>
      <c r="M61" s="103"/>
      <c r="N61" s="102"/>
      <c r="O61" s="101" t="str">
        <f>+O4</f>
        <v>Javasolt módosítás</v>
      </c>
      <c r="P61" s="102"/>
      <c r="Q61" s="101" t="str">
        <f>+L61</f>
        <v>2024. évi módosított bevételek                            GAZDASÁGI SZERVEZETTEL NEM RENDELKEZŐ INTÉZMÉNYEK</v>
      </c>
      <c r="R61" s="103"/>
      <c r="S61" s="102"/>
      <c r="T61" s="105" t="s">
        <v>1</v>
      </c>
      <c r="U61" s="101" t="s">
        <v>83</v>
      </c>
      <c r="V61" s="103"/>
      <c r="W61" s="102"/>
      <c r="X61" s="101" t="s">
        <v>89</v>
      </c>
      <c r="Y61" s="102"/>
      <c r="Z61" s="101" t="s">
        <v>93</v>
      </c>
      <c r="AA61" s="103"/>
      <c r="AB61" s="102"/>
      <c r="AC61" s="101" t="s">
        <v>89</v>
      </c>
      <c r="AD61" s="102"/>
      <c r="AE61" s="101" t="s">
        <v>111</v>
      </c>
      <c r="AF61" s="103"/>
      <c r="AG61" s="102"/>
      <c r="AH61" s="101" t="s">
        <v>89</v>
      </c>
      <c r="AI61" s="102"/>
      <c r="AJ61" s="101" t="s">
        <v>111</v>
      </c>
      <c r="AK61" s="103"/>
      <c r="AL61" s="102"/>
    </row>
    <row r="62" spans="1:38" ht="12.75" customHeight="1" x14ac:dyDescent="0.2">
      <c r="A62" s="106"/>
      <c r="B62" s="98" t="s">
        <v>12</v>
      </c>
      <c r="C62" s="98" t="s">
        <v>13</v>
      </c>
      <c r="D62" s="98" t="str">
        <f>+D5</f>
        <v>1/2024.(I.24.) önk.rendelet eredeti ei.</v>
      </c>
      <c r="E62" s="98" t="s">
        <v>12</v>
      </c>
      <c r="F62" s="98" t="s">
        <v>13</v>
      </c>
      <c r="G62" s="98" t="s">
        <v>12</v>
      </c>
      <c r="H62" s="98" t="s">
        <v>13</v>
      </c>
      <c r="I62" s="100" t="str">
        <f>+I5</f>
        <v>5/2024.(VI.26.) önk.rendelet mód. ei.</v>
      </c>
      <c r="J62" s="100" t="str">
        <f t="shared" ref="J62:N62" si="173">+J5</f>
        <v>Kötelező feladatok</v>
      </c>
      <c r="K62" s="100" t="str">
        <f t="shared" si="173"/>
        <v>Önként vállalt feladatok</v>
      </c>
      <c r="L62" s="100" t="str">
        <f t="shared" si="173"/>
        <v>Kötelező feladatok</v>
      </c>
      <c r="M62" s="100" t="str">
        <f t="shared" si="173"/>
        <v>Önként vállalt feladatok</v>
      </c>
      <c r="N62" s="100" t="str">
        <f t="shared" si="173"/>
        <v>9/2024.(X.24.) önk.rendelet mód. ei.</v>
      </c>
      <c r="O62" s="100" t="str">
        <f t="shared" ref="O62:S62" si="174">+O5</f>
        <v>Kötelező feladatok</v>
      </c>
      <c r="P62" s="100" t="str">
        <f t="shared" si="174"/>
        <v>Önként vállalt feladatok</v>
      </c>
      <c r="Q62" s="100" t="str">
        <f t="shared" si="174"/>
        <v>Kötelező feladatok</v>
      </c>
      <c r="R62" s="100" t="str">
        <f t="shared" si="174"/>
        <v>Önként vállalt feladatok</v>
      </c>
      <c r="S62" s="100" t="str">
        <f t="shared" si="174"/>
        <v>9/2025.(V.22.) önk.rendelet mód. ei.</v>
      </c>
      <c r="T62" s="106"/>
      <c r="U62" s="98" t="s">
        <v>12</v>
      </c>
      <c r="V62" s="98" t="s">
        <v>13</v>
      </c>
      <c r="W62" s="98" t="str">
        <f>+W5</f>
        <v>1/2024.(I.24.) önk.rendelet eredeti ei.</v>
      </c>
      <c r="X62" s="98" t="s">
        <v>12</v>
      </c>
      <c r="Y62" s="98" t="s">
        <v>13</v>
      </c>
      <c r="Z62" s="98" t="s">
        <v>12</v>
      </c>
      <c r="AA62" s="98" t="s">
        <v>13</v>
      </c>
      <c r="AB62" s="100" t="str">
        <f>+AB5</f>
        <v>5/2024.(VI.26.) önk.rendelet mód. ei.</v>
      </c>
      <c r="AC62" s="98" t="s">
        <v>12</v>
      </c>
      <c r="AD62" s="98" t="s">
        <v>13</v>
      </c>
      <c r="AE62" s="98" t="s">
        <v>12</v>
      </c>
      <c r="AF62" s="98" t="s">
        <v>13</v>
      </c>
      <c r="AG62" s="100" t="str">
        <f>+AG5</f>
        <v>9/2024.(X.24.) önk.rendelet mód. ei.</v>
      </c>
      <c r="AH62" s="98" t="s">
        <v>12</v>
      </c>
      <c r="AI62" s="98" t="s">
        <v>13</v>
      </c>
      <c r="AJ62" s="98" t="s">
        <v>12</v>
      </c>
      <c r="AK62" s="98" t="s">
        <v>13</v>
      </c>
      <c r="AL62" s="100" t="str">
        <f>+AL5</f>
        <v>9/2025.(V.22.) önk.rendelet mód. ei.</v>
      </c>
    </row>
    <row r="63" spans="1:38" ht="26.1" customHeight="1" x14ac:dyDescent="0.2">
      <c r="A63" s="107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107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99"/>
      <c r="AJ63" s="99"/>
      <c r="AK63" s="99"/>
      <c r="AL63" s="99"/>
    </row>
    <row r="64" spans="1:38" x14ac:dyDescent="0.2">
      <c r="A64" s="21" t="s">
        <v>59</v>
      </c>
      <c r="B64" s="10">
        <f>SUM(B65:B66)</f>
        <v>264000</v>
      </c>
      <c r="C64" s="14">
        <f>SUM(C65:C66)</f>
        <v>0</v>
      </c>
      <c r="D64" s="10">
        <f>SUM(D65:D66)</f>
        <v>264000</v>
      </c>
      <c r="E64" s="10">
        <f t="shared" ref="E64:N64" si="175">SUM(E65:E66)</f>
        <v>26000</v>
      </c>
      <c r="F64" s="10">
        <f t="shared" si="175"/>
        <v>0</v>
      </c>
      <c r="G64" s="10">
        <f t="shared" si="175"/>
        <v>290000</v>
      </c>
      <c r="H64" s="10">
        <f t="shared" si="175"/>
        <v>0</v>
      </c>
      <c r="I64" s="10">
        <f t="shared" si="175"/>
        <v>290000</v>
      </c>
      <c r="J64" s="10">
        <f t="shared" si="175"/>
        <v>0</v>
      </c>
      <c r="K64" s="10">
        <f t="shared" si="175"/>
        <v>0</v>
      </c>
      <c r="L64" s="10">
        <f t="shared" si="175"/>
        <v>290000</v>
      </c>
      <c r="M64" s="10">
        <f t="shared" si="175"/>
        <v>0</v>
      </c>
      <c r="N64" s="10">
        <f t="shared" si="175"/>
        <v>290000</v>
      </c>
      <c r="O64" s="10">
        <f t="shared" ref="O64:S64" si="176">SUM(O65:O66)</f>
        <v>14314</v>
      </c>
      <c r="P64" s="10">
        <f t="shared" si="176"/>
        <v>0</v>
      </c>
      <c r="Q64" s="10">
        <f t="shared" si="176"/>
        <v>304314</v>
      </c>
      <c r="R64" s="10">
        <f t="shared" si="176"/>
        <v>0</v>
      </c>
      <c r="S64" s="10">
        <f t="shared" si="176"/>
        <v>304314</v>
      </c>
      <c r="T64" s="19" t="s">
        <v>2</v>
      </c>
      <c r="U64" s="58">
        <v>1586365</v>
      </c>
      <c r="V64" s="10">
        <v>299134</v>
      </c>
      <c r="W64" s="26">
        <f>SUM(U64:V64)</f>
        <v>1885499</v>
      </c>
      <c r="X64" s="58">
        <v>134333</v>
      </c>
      <c r="Y64" s="10">
        <v>43504</v>
      </c>
      <c r="Z64" s="10">
        <f>+U64+X64</f>
        <v>1720698</v>
      </c>
      <c r="AA64" s="10">
        <f>+V64+Y64</f>
        <v>342638</v>
      </c>
      <c r="AB64" s="10">
        <f>+Z64+AA64</f>
        <v>2063336</v>
      </c>
      <c r="AC64" s="10">
        <v>71948</v>
      </c>
      <c r="AD64" s="10">
        <v>12105</v>
      </c>
      <c r="AE64" s="3">
        <f t="shared" ref="AE64" si="177">+Z64+AC64</f>
        <v>1792646</v>
      </c>
      <c r="AF64" s="3">
        <f t="shared" ref="AF64" si="178">+AA64+AD64</f>
        <v>354743</v>
      </c>
      <c r="AG64" s="3">
        <f t="shared" ref="AG64" si="179">+AE64+AF64</f>
        <v>2147389</v>
      </c>
      <c r="AH64" s="10">
        <v>87003</v>
      </c>
      <c r="AI64" s="10">
        <v>27482</v>
      </c>
      <c r="AJ64" s="3">
        <f t="shared" ref="AJ64" si="180">+AE64+AH64</f>
        <v>1879649</v>
      </c>
      <c r="AK64" s="3">
        <f t="shared" ref="AK64" si="181">+AF64+AI64</f>
        <v>382225</v>
      </c>
      <c r="AL64" s="3">
        <f t="shared" ref="AL64" si="182">+AJ64+AK64</f>
        <v>2261874</v>
      </c>
    </row>
    <row r="65" spans="1:38" x14ac:dyDescent="0.2">
      <c r="A65" s="28" t="s">
        <v>28</v>
      </c>
      <c r="B65" s="2"/>
      <c r="C65" s="25"/>
      <c r="D65" s="13">
        <f>SUM(B65:C65)</f>
        <v>0</v>
      </c>
      <c r="E65" s="44"/>
      <c r="F65" s="13"/>
      <c r="G65" s="83">
        <f t="shared" ref="G65" si="183">+B65+E65</f>
        <v>0</v>
      </c>
      <c r="H65" s="83">
        <f t="shared" ref="H65" si="184">+C65+F65</f>
        <v>0</v>
      </c>
      <c r="I65" s="83">
        <f t="shared" ref="I65" si="185">+G65+H65</f>
        <v>0</v>
      </c>
      <c r="J65" s="80"/>
      <c r="K65" s="80"/>
      <c r="L65" s="80">
        <f t="shared" ref="L65:M67" si="186">+G65+J65</f>
        <v>0</v>
      </c>
      <c r="M65" s="80">
        <f t="shared" si="186"/>
        <v>0</v>
      </c>
      <c r="N65" s="80">
        <f t="shared" ref="N65" si="187">+L65+M65</f>
        <v>0</v>
      </c>
      <c r="O65" s="80"/>
      <c r="P65" s="80"/>
      <c r="Q65" s="80">
        <f t="shared" ref="Q65:R67" si="188">+L65+O65</f>
        <v>0</v>
      </c>
      <c r="R65" s="80">
        <f t="shared" si="188"/>
        <v>0</v>
      </c>
      <c r="S65" s="80">
        <f t="shared" ref="S65:S67" si="189">+Q65+R65</f>
        <v>0</v>
      </c>
      <c r="U65" s="64"/>
      <c r="V65" s="2"/>
      <c r="W65" s="12"/>
      <c r="X65" s="8"/>
      <c r="Y65" s="3"/>
      <c r="Z65" s="1"/>
      <c r="AA65" s="1"/>
      <c r="AB65" s="1"/>
      <c r="AC65" s="3"/>
      <c r="AD65" s="3"/>
      <c r="AE65" s="1"/>
      <c r="AF65" s="1"/>
      <c r="AG65" s="1"/>
      <c r="AH65" s="3"/>
      <c r="AI65" s="3"/>
      <c r="AJ65" s="1"/>
      <c r="AK65" s="1"/>
      <c r="AL65" s="1"/>
    </row>
    <row r="66" spans="1:38" x14ac:dyDescent="0.2">
      <c r="A66" s="20" t="s">
        <v>29</v>
      </c>
      <c r="B66" s="2">
        <v>264000</v>
      </c>
      <c r="C66" s="25"/>
      <c r="D66" s="13">
        <f>SUM(B66:C66)</f>
        <v>264000</v>
      </c>
      <c r="E66" s="44">
        <v>26000</v>
      </c>
      <c r="F66" s="13"/>
      <c r="G66" s="83">
        <f t="shared" ref="G66:G67" si="190">+B66+E66</f>
        <v>290000</v>
      </c>
      <c r="H66" s="83">
        <f t="shared" ref="H66:H67" si="191">+C66+F66</f>
        <v>0</v>
      </c>
      <c r="I66" s="83">
        <f t="shared" ref="I66:I67" si="192">+G66+H66</f>
        <v>290000</v>
      </c>
      <c r="J66" s="80"/>
      <c r="K66" s="80"/>
      <c r="L66" s="80">
        <f t="shared" si="186"/>
        <v>290000</v>
      </c>
      <c r="M66" s="80">
        <f t="shared" si="186"/>
        <v>0</v>
      </c>
      <c r="N66" s="80">
        <f t="shared" ref="N66:N67" si="193">+L66+M66</f>
        <v>290000</v>
      </c>
      <c r="O66" s="80">
        <v>14314</v>
      </c>
      <c r="P66" s="80"/>
      <c r="Q66" s="80">
        <f t="shared" si="188"/>
        <v>304314</v>
      </c>
      <c r="R66" s="80">
        <f t="shared" si="188"/>
        <v>0</v>
      </c>
      <c r="S66" s="80">
        <f t="shared" si="189"/>
        <v>304314</v>
      </c>
      <c r="T66" s="40" t="s">
        <v>14</v>
      </c>
      <c r="U66" s="8">
        <v>217707</v>
      </c>
      <c r="V66" s="2">
        <v>45397</v>
      </c>
      <c r="W66" s="12">
        <f>SUM(U66:V66)</f>
        <v>263104</v>
      </c>
      <c r="X66" s="8">
        <v>18071</v>
      </c>
      <c r="Y66" s="3">
        <v>5789</v>
      </c>
      <c r="Z66" s="3">
        <f>+U66+X66</f>
        <v>235778</v>
      </c>
      <c r="AA66" s="3">
        <f>+V66+Y66</f>
        <v>51186</v>
      </c>
      <c r="AB66" s="3">
        <f>+Z66+AA66</f>
        <v>286964</v>
      </c>
      <c r="AC66" s="3">
        <v>9441</v>
      </c>
      <c r="AD66" s="3">
        <v>1574</v>
      </c>
      <c r="AE66" s="3">
        <f t="shared" ref="AE66" si="194">+Z66+AC66</f>
        <v>245219</v>
      </c>
      <c r="AF66" s="3">
        <f t="shared" ref="AF66" si="195">+AA66+AD66</f>
        <v>52760</v>
      </c>
      <c r="AG66" s="3">
        <f t="shared" ref="AG66" si="196">+AE66+AF66</f>
        <v>297979</v>
      </c>
      <c r="AH66" s="3">
        <v>9621</v>
      </c>
      <c r="AI66" s="3">
        <v>-13420</v>
      </c>
      <c r="AJ66" s="3">
        <f t="shared" ref="AJ66" si="197">+AE66+AH66</f>
        <v>254840</v>
      </c>
      <c r="AK66" s="3">
        <f t="shared" ref="AK66" si="198">+AF66+AI66</f>
        <v>39340</v>
      </c>
      <c r="AL66" s="3">
        <f t="shared" ref="AL66" si="199">+AJ66+AK66</f>
        <v>294180</v>
      </c>
    </row>
    <row r="67" spans="1:38" x14ac:dyDescent="0.2">
      <c r="A67" s="41" t="s">
        <v>69</v>
      </c>
      <c r="B67" s="30">
        <v>264000</v>
      </c>
      <c r="C67" s="31"/>
      <c r="D67" s="30">
        <f>SUM(B67:C67)</f>
        <v>264000</v>
      </c>
      <c r="E67" s="65">
        <v>26000</v>
      </c>
      <c r="F67" s="30"/>
      <c r="G67" s="83">
        <f t="shared" si="190"/>
        <v>290000</v>
      </c>
      <c r="H67" s="83">
        <f t="shared" si="191"/>
        <v>0</v>
      </c>
      <c r="I67" s="83">
        <f t="shared" si="192"/>
        <v>290000</v>
      </c>
      <c r="J67" s="80"/>
      <c r="K67" s="80"/>
      <c r="L67" s="80">
        <f t="shared" si="186"/>
        <v>290000</v>
      </c>
      <c r="M67" s="80">
        <f t="shared" si="186"/>
        <v>0</v>
      </c>
      <c r="N67" s="80">
        <f t="shared" si="193"/>
        <v>290000</v>
      </c>
      <c r="O67" s="80">
        <v>14314</v>
      </c>
      <c r="P67" s="80"/>
      <c r="Q67" s="80">
        <f t="shared" si="188"/>
        <v>304314</v>
      </c>
      <c r="R67" s="80">
        <f t="shared" si="188"/>
        <v>0</v>
      </c>
      <c r="S67" s="80">
        <f t="shared" si="189"/>
        <v>304314</v>
      </c>
      <c r="U67" s="64"/>
      <c r="V67" s="2"/>
      <c r="W67" s="12"/>
      <c r="X67" s="8"/>
      <c r="Y67" s="3"/>
      <c r="Z67" s="1"/>
      <c r="AA67" s="1"/>
      <c r="AB67" s="1"/>
      <c r="AC67" s="3"/>
      <c r="AD67" s="3"/>
      <c r="AE67" s="1"/>
      <c r="AF67" s="1"/>
      <c r="AG67" s="1"/>
      <c r="AH67" s="3"/>
      <c r="AI67" s="3"/>
      <c r="AJ67" s="1"/>
      <c r="AK67" s="1"/>
      <c r="AL67" s="1"/>
    </row>
    <row r="68" spans="1:38" x14ac:dyDescent="0.2">
      <c r="A68" s="21"/>
      <c r="B68" s="2"/>
      <c r="C68" s="25"/>
      <c r="D68" s="13"/>
      <c r="E68" s="44"/>
      <c r="F68" s="44"/>
      <c r="G68" s="44"/>
      <c r="H68" s="44"/>
      <c r="I68" s="44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40" t="s">
        <v>24</v>
      </c>
      <c r="U68" s="8">
        <v>446143</v>
      </c>
      <c r="V68" s="3">
        <v>117670</v>
      </c>
      <c r="W68" s="12">
        <f>SUM(U68:V68)</f>
        <v>563813</v>
      </c>
      <c r="X68" s="8">
        <v>31582</v>
      </c>
      <c r="Y68" s="3">
        <v>585</v>
      </c>
      <c r="Z68" s="3">
        <f>+U68+X68</f>
        <v>477725</v>
      </c>
      <c r="AA68" s="3">
        <f>+V68+Y68</f>
        <v>118255</v>
      </c>
      <c r="AB68" s="3">
        <f>+Z68+AA68</f>
        <v>595980</v>
      </c>
      <c r="AC68" s="3">
        <v>2027</v>
      </c>
      <c r="AD68" s="3"/>
      <c r="AE68" s="3">
        <f t="shared" ref="AE68" si="200">+Z68+AC68</f>
        <v>479752</v>
      </c>
      <c r="AF68" s="3">
        <f t="shared" ref="AF68" si="201">+AA68+AD68</f>
        <v>118255</v>
      </c>
      <c r="AG68" s="3">
        <f t="shared" ref="AG68" si="202">+AE68+AF68</f>
        <v>598007</v>
      </c>
      <c r="AH68" s="3">
        <v>-211464</v>
      </c>
      <c r="AI68" s="3">
        <v>-27601</v>
      </c>
      <c r="AJ68" s="3">
        <f t="shared" ref="AJ68:AJ70" si="203">+AE68+AH68</f>
        <v>268288</v>
      </c>
      <c r="AK68" s="3">
        <f t="shared" ref="AK68:AK70" si="204">+AF68+AI68</f>
        <v>90654</v>
      </c>
      <c r="AL68" s="3">
        <f t="shared" ref="AL68:AL70" si="205">+AJ68+AK68</f>
        <v>358942</v>
      </c>
    </row>
    <row r="69" spans="1:38" x14ac:dyDescent="0.2">
      <c r="A69" s="21" t="s">
        <v>60</v>
      </c>
      <c r="B69" s="3">
        <f>SUM(B70)</f>
        <v>0</v>
      </c>
      <c r="C69" s="14">
        <f>SUM(C70)</f>
        <v>0</v>
      </c>
      <c r="D69" s="3">
        <f>SUM(D70)</f>
        <v>0</v>
      </c>
      <c r="E69" s="3">
        <f t="shared" ref="E69:S69" si="206">SUM(E70)</f>
        <v>0</v>
      </c>
      <c r="F69" s="3">
        <f t="shared" si="206"/>
        <v>0</v>
      </c>
      <c r="G69" s="3">
        <f t="shared" si="206"/>
        <v>0</v>
      </c>
      <c r="H69" s="3">
        <f t="shared" si="206"/>
        <v>0</v>
      </c>
      <c r="I69" s="3">
        <f t="shared" si="206"/>
        <v>0</v>
      </c>
      <c r="J69" s="3">
        <f t="shared" si="206"/>
        <v>0</v>
      </c>
      <c r="K69" s="3">
        <f t="shared" si="206"/>
        <v>0</v>
      </c>
      <c r="L69" s="3">
        <f t="shared" si="206"/>
        <v>0</v>
      </c>
      <c r="M69" s="3">
        <f t="shared" si="206"/>
        <v>0</v>
      </c>
      <c r="N69" s="3">
        <f t="shared" si="206"/>
        <v>0</v>
      </c>
      <c r="O69" s="3">
        <f t="shared" si="206"/>
        <v>0</v>
      </c>
      <c r="P69" s="3">
        <f t="shared" si="206"/>
        <v>0</v>
      </c>
      <c r="Q69" s="3">
        <f t="shared" si="206"/>
        <v>0</v>
      </c>
      <c r="R69" s="3">
        <f t="shared" si="206"/>
        <v>0</v>
      </c>
      <c r="S69" s="3">
        <f t="shared" si="206"/>
        <v>0</v>
      </c>
      <c r="T69" s="74" t="s">
        <v>108</v>
      </c>
      <c r="U69" s="65"/>
      <c r="V69" s="30"/>
      <c r="W69" s="53">
        <f>SUM(U69:V69)</f>
        <v>0</v>
      </c>
      <c r="X69" s="1"/>
      <c r="Y69" s="1"/>
      <c r="Z69" s="30">
        <f t="shared" ref="Z69:Z71" si="207">+U69+X69</f>
        <v>0</v>
      </c>
      <c r="AA69" s="30">
        <f t="shared" ref="AA69:AA71" si="208">+V69+Y69</f>
        <v>0</v>
      </c>
      <c r="AB69" s="30">
        <f t="shared" ref="AB69:AB71" si="209">+Z69+AA69</f>
        <v>0</v>
      </c>
      <c r="AC69" s="1"/>
      <c r="AD69" s="1"/>
      <c r="AE69" s="30">
        <f t="shared" ref="AE69:AE70" si="210">+Z69+AC69</f>
        <v>0</v>
      </c>
      <c r="AF69" s="30">
        <f t="shared" ref="AF69:AF70" si="211">+AA69+AD69</f>
        <v>0</v>
      </c>
      <c r="AG69" s="30">
        <f t="shared" ref="AG69:AG70" si="212">+AE69+AF69</f>
        <v>0</v>
      </c>
      <c r="AH69" s="1"/>
      <c r="AI69" s="1"/>
      <c r="AJ69" s="30">
        <f t="shared" si="203"/>
        <v>0</v>
      </c>
      <c r="AK69" s="30">
        <f t="shared" si="204"/>
        <v>0</v>
      </c>
      <c r="AL69" s="30">
        <f t="shared" si="205"/>
        <v>0</v>
      </c>
    </row>
    <row r="70" spans="1:38" x14ac:dyDescent="0.2">
      <c r="A70" s="20" t="s">
        <v>71</v>
      </c>
      <c r="B70" s="2"/>
      <c r="C70" s="25"/>
      <c r="D70" s="13"/>
      <c r="E70" s="44"/>
      <c r="F70" s="44"/>
      <c r="G70" s="44"/>
      <c r="H70" s="44"/>
      <c r="I70" s="44"/>
      <c r="J70" s="13"/>
      <c r="K70" s="13"/>
      <c r="L70" s="80">
        <f>+G70+J70</f>
        <v>0</v>
      </c>
      <c r="M70" s="80">
        <f>+H70+K70</f>
        <v>0</v>
      </c>
      <c r="N70" s="80">
        <f t="shared" ref="N70" si="213">+L70+M70</f>
        <v>0</v>
      </c>
      <c r="O70" s="13"/>
      <c r="P70" s="13"/>
      <c r="Q70" s="80">
        <f>+L70+O70</f>
        <v>0</v>
      </c>
      <c r="R70" s="80">
        <f>+M70+P70</f>
        <v>0</v>
      </c>
      <c r="S70" s="80">
        <f t="shared" ref="S70" si="214">+Q70+R70</f>
        <v>0</v>
      </c>
      <c r="T70" s="74" t="s">
        <v>109</v>
      </c>
      <c r="U70" s="65"/>
      <c r="V70" s="30"/>
      <c r="W70" s="53">
        <f>SUM(U70:V70)</f>
        <v>0</v>
      </c>
      <c r="X70" s="1"/>
      <c r="Y70" s="1"/>
      <c r="Z70" s="30">
        <f t="shared" si="207"/>
        <v>0</v>
      </c>
      <c r="AA70" s="30">
        <f t="shared" si="208"/>
        <v>0</v>
      </c>
      <c r="AB70" s="30">
        <f t="shared" si="209"/>
        <v>0</v>
      </c>
      <c r="AC70" s="1"/>
      <c r="AD70" s="1"/>
      <c r="AE70" s="30">
        <f t="shared" si="210"/>
        <v>0</v>
      </c>
      <c r="AF70" s="30">
        <f t="shared" si="211"/>
        <v>0</v>
      </c>
      <c r="AG70" s="30">
        <f t="shared" si="212"/>
        <v>0</v>
      </c>
      <c r="AH70" s="1"/>
      <c r="AI70" s="1"/>
      <c r="AJ70" s="30">
        <f t="shared" si="203"/>
        <v>0</v>
      </c>
      <c r="AK70" s="30">
        <f t="shared" si="204"/>
        <v>0</v>
      </c>
      <c r="AL70" s="30">
        <f t="shared" si="205"/>
        <v>0</v>
      </c>
    </row>
    <row r="71" spans="1:38" x14ac:dyDescent="0.2">
      <c r="A71" s="20"/>
      <c r="B71" s="2"/>
      <c r="C71" s="25"/>
      <c r="D71" s="13"/>
      <c r="E71" s="44"/>
      <c r="F71" s="44"/>
      <c r="G71" s="44"/>
      <c r="H71" s="44"/>
      <c r="I71" s="44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74"/>
      <c r="U71" s="66"/>
      <c r="V71" s="54"/>
      <c r="W71" s="53">
        <f>SUM(U71:V71)</f>
        <v>0</v>
      </c>
      <c r="X71" s="1"/>
      <c r="Y71" s="1"/>
      <c r="Z71" s="30">
        <f t="shared" si="207"/>
        <v>0</v>
      </c>
      <c r="AA71" s="30">
        <f t="shared" si="208"/>
        <v>0</v>
      </c>
      <c r="AB71" s="30">
        <f t="shared" si="209"/>
        <v>0</v>
      </c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1:38" x14ac:dyDescent="0.2">
      <c r="A72" s="20"/>
      <c r="B72" s="2"/>
      <c r="C72" s="25"/>
      <c r="D72" s="13"/>
      <c r="E72" s="44"/>
      <c r="F72" s="44"/>
      <c r="G72" s="44"/>
      <c r="H72" s="44"/>
      <c r="I72" s="44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40"/>
      <c r="U72" s="8"/>
      <c r="V72" s="3"/>
      <c r="W72" s="12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spans="1:38" x14ac:dyDescent="0.2">
      <c r="A73" s="21" t="s">
        <v>17</v>
      </c>
      <c r="B73" s="3">
        <f>SUM(B74:B82)</f>
        <v>0</v>
      </c>
      <c r="C73" s="3">
        <f>SUM(C74:C82)</f>
        <v>0</v>
      </c>
      <c r="D73" s="3">
        <f>SUM(D74:D82)</f>
        <v>0</v>
      </c>
      <c r="E73" s="3">
        <f t="shared" ref="E73:N73" si="215">SUM(E74:E82)</f>
        <v>0</v>
      </c>
      <c r="F73" s="3">
        <f t="shared" si="215"/>
        <v>0</v>
      </c>
      <c r="G73" s="3">
        <f t="shared" si="215"/>
        <v>0</v>
      </c>
      <c r="H73" s="3">
        <f t="shared" si="215"/>
        <v>0</v>
      </c>
      <c r="I73" s="3">
        <f t="shared" si="215"/>
        <v>0</v>
      </c>
      <c r="J73" s="3">
        <f t="shared" si="215"/>
        <v>0</v>
      </c>
      <c r="K73" s="3">
        <f t="shared" si="215"/>
        <v>0</v>
      </c>
      <c r="L73" s="3">
        <f t="shared" si="215"/>
        <v>0</v>
      </c>
      <c r="M73" s="3">
        <f t="shared" si="215"/>
        <v>0</v>
      </c>
      <c r="N73" s="3">
        <f t="shared" si="215"/>
        <v>0</v>
      </c>
      <c r="O73" s="3">
        <f t="shared" ref="O73:S73" si="216">SUM(O74:O82)</f>
        <v>0</v>
      </c>
      <c r="P73" s="3">
        <f t="shared" si="216"/>
        <v>0</v>
      </c>
      <c r="Q73" s="3">
        <f t="shared" si="216"/>
        <v>0</v>
      </c>
      <c r="R73" s="3">
        <f t="shared" si="216"/>
        <v>0</v>
      </c>
      <c r="S73" s="3">
        <f t="shared" si="216"/>
        <v>0</v>
      </c>
      <c r="T73" s="40" t="s">
        <v>25</v>
      </c>
      <c r="U73" s="8"/>
      <c r="V73" s="3"/>
      <c r="W73" s="12">
        <f>SUM(U73:V73)</f>
        <v>0</v>
      </c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spans="1:38" x14ac:dyDescent="0.2">
      <c r="A74" s="20" t="s">
        <v>31</v>
      </c>
      <c r="B74" s="2"/>
      <c r="C74" s="25"/>
      <c r="D74" s="13"/>
      <c r="E74" s="44"/>
      <c r="F74" s="13"/>
      <c r="G74" s="83">
        <f t="shared" ref="G74" si="217">+B74+E74</f>
        <v>0</v>
      </c>
      <c r="H74" s="83">
        <f t="shared" ref="H74" si="218">+C74+F74</f>
        <v>0</v>
      </c>
      <c r="I74" s="83">
        <f t="shared" ref="I74" si="219">+G74+H74</f>
        <v>0</v>
      </c>
      <c r="J74" s="80"/>
      <c r="K74" s="80"/>
      <c r="L74" s="80">
        <f t="shared" ref="L74:L82" si="220">+G74+J74</f>
        <v>0</v>
      </c>
      <c r="M74" s="80">
        <f t="shared" ref="M74:M82" si="221">+H74+K74</f>
        <v>0</v>
      </c>
      <c r="N74" s="80">
        <f t="shared" ref="N74" si="222">+L74+M74</f>
        <v>0</v>
      </c>
      <c r="O74" s="80"/>
      <c r="P74" s="80"/>
      <c r="Q74" s="80">
        <f t="shared" ref="Q74:Q82" si="223">+L74+O74</f>
        <v>0</v>
      </c>
      <c r="R74" s="80">
        <f t="shared" ref="R74:R82" si="224">+M74+P74</f>
        <v>0</v>
      </c>
      <c r="S74" s="80">
        <f t="shared" ref="S74:S82" si="225">+Q74+R74</f>
        <v>0</v>
      </c>
      <c r="U74" s="64"/>
      <c r="V74" s="2"/>
      <c r="W74" s="27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spans="1:38" x14ac:dyDescent="0.2">
      <c r="A75" s="20" t="s">
        <v>32</v>
      </c>
      <c r="B75" s="2"/>
      <c r="C75" s="25"/>
      <c r="D75" s="13"/>
      <c r="E75" s="44"/>
      <c r="F75" s="13"/>
      <c r="G75" s="83">
        <f t="shared" ref="G75:G82" si="226">+B75+E75</f>
        <v>0</v>
      </c>
      <c r="H75" s="83">
        <f t="shared" ref="H75:H82" si="227">+C75+F75</f>
        <v>0</v>
      </c>
      <c r="I75" s="83">
        <f t="shared" ref="I75:I82" si="228">+G75+H75</f>
        <v>0</v>
      </c>
      <c r="J75" s="80"/>
      <c r="K75" s="80"/>
      <c r="L75" s="80">
        <f t="shared" si="220"/>
        <v>0</v>
      </c>
      <c r="M75" s="80">
        <f t="shared" si="221"/>
        <v>0</v>
      </c>
      <c r="N75" s="80">
        <f t="shared" ref="N75:N82" si="229">+L75+M75</f>
        <v>0</v>
      </c>
      <c r="O75" s="80"/>
      <c r="P75" s="80"/>
      <c r="Q75" s="80">
        <f t="shared" si="223"/>
        <v>0</v>
      </c>
      <c r="R75" s="80">
        <f t="shared" si="224"/>
        <v>0</v>
      </c>
      <c r="S75" s="80">
        <f t="shared" si="225"/>
        <v>0</v>
      </c>
      <c r="T75" s="40" t="s">
        <v>26</v>
      </c>
      <c r="U75" s="8">
        <f>SUM(U76:U78)</f>
        <v>0</v>
      </c>
      <c r="V75" s="3">
        <f>SUM(V76:V78)</f>
        <v>0</v>
      </c>
      <c r="W75" s="12">
        <f>SUM(W76:W78)</f>
        <v>0</v>
      </c>
      <c r="X75" s="12">
        <f t="shared" ref="X75:AG75" si="230">SUM(X76:X78)</f>
        <v>0</v>
      </c>
      <c r="Y75" s="12">
        <f t="shared" si="230"/>
        <v>0</v>
      </c>
      <c r="Z75" s="12">
        <f t="shared" si="230"/>
        <v>0</v>
      </c>
      <c r="AA75" s="12">
        <f t="shared" si="230"/>
        <v>0</v>
      </c>
      <c r="AB75" s="12">
        <f t="shared" si="230"/>
        <v>0</v>
      </c>
      <c r="AC75" s="12">
        <f t="shared" si="230"/>
        <v>0</v>
      </c>
      <c r="AD75" s="12">
        <f t="shared" si="230"/>
        <v>0</v>
      </c>
      <c r="AE75" s="12">
        <f t="shared" si="230"/>
        <v>0</v>
      </c>
      <c r="AF75" s="12">
        <f t="shared" si="230"/>
        <v>0</v>
      </c>
      <c r="AG75" s="12">
        <f t="shared" si="230"/>
        <v>0</v>
      </c>
      <c r="AH75" s="12">
        <f t="shared" ref="AH75:AL75" si="231">SUM(AH76:AH78)</f>
        <v>0</v>
      </c>
      <c r="AI75" s="12">
        <f t="shared" si="231"/>
        <v>0</v>
      </c>
      <c r="AJ75" s="12">
        <f t="shared" si="231"/>
        <v>0</v>
      </c>
      <c r="AK75" s="12">
        <f t="shared" si="231"/>
        <v>0</v>
      </c>
      <c r="AL75" s="12">
        <f t="shared" si="231"/>
        <v>0</v>
      </c>
    </row>
    <row r="76" spans="1:38" x14ac:dyDescent="0.2">
      <c r="A76" s="20" t="s">
        <v>33</v>
      </c>
      <c r="B76" s="3"/>
      <c r="C76" s="14"/>
      <c r="D76" s="3"/>
      <c r="E76" s="3"/>
      <c r="F76" s="3"/>
      <c r="G76" s="83">
        <f t="shared" si="226"/>
        <v>0</v>
      </c>
      <c r="H76" s="83">
        <f t="shared" si="227"/>
        <v>0</v>
      </c>
      <c r="I76" s="83">
        <f t="shared" si="228"/>
        <v>0</v>
      </c>
      <c r="J76" s="80"/>
      <c r="K76" s="80"/>
      <c r="L76" s="80">
        <f t="shared" si="220"/>
        <v>0</v>
      </c>
      <c r="M76" s="80">
        <f t="shared" si="221"/>
        <v>0</v>
      </c>
      <c r="N76" s="80">
        <f t="shared" si="229"/>
        <v>0</v>
      </c>
      <c r="O76" s="80"/>
      <c r="P76" s="80"/>
      <c r="Q76" s="80">
        <f t="shared" si="223"/>
        <v>0</v>
      </c>
      <c r="R76" s="80">
        <f t="shared" si="224"/>
        <v>0</v>
      </c>
      <c r="S76" s="80">
        <f t="shared" si="225"/>
        <v>0</v>
      </c>
      <c r="T76" t="s">
        <v>70</v>
      </c>
      <c r="U76" s="64"/>
      <c r="V76" s="2"/>
      <c r="W76" s="27">
        <f>SUM(U76:V76)</f>
        <v>0</v>
      </c>
      <c r="X76" s="1"/>
      <c r="Y76" s="1"/>
      <c r="Z76" s="2">
        <f t="shared" ref="Z76" si="232">+U76+X76</f>
        <v>0</v>
      </c>
      <c r="AA76" s="2">
        <f t="shared" ref="AA76" si="233">+V76+Y76</f>
        <v>0</v>
      </c>
      <c r="AB76" s="2">
        <f t="shared" ref="AB76" si="234">+Z76+AA76</f>
        <v>0</v>
      </c>
      <c r="AC76" s="1"/>
      <c r="AD76" s="1"/>
      <c r="AE76" s="2">
        <f t="shared" ref="AE76" si="235">+Z76+AC76</f>
        <v>0</v>
      </c>
      <c r="AF76" s="2">
        <f t="shared" ref="AF76" si="236">+AA76+AD76</f>
        <v>0</v>
      </c>
      <c r="AG76" s="2">
        <f t="shared" ref="AG76" si="237">+AE76+AF76</f>
        <v>0</v>
      </c>
      <c r="AH76" s="1"/>
      <c r="AI76" s="1"/>
      <c r="AJ76" s="2">
        <f t="shared" ref="AJ76:AJ80" si="238">+AE76+AH76</f>
        <v>0</v>
      </c>
      <c r="AK76" s="2">
        <f t="shared" ref="AK76:AK80" si="239">+AF76+AI76</f>
        <v>0</v>
      </c>
      <c r="AL76" s="2">
        <f t="shared" ref="AL76:AL80" si="240">+AJ76+AK76</f>
        <v>0</v>
      </c>
    </row>
    <row r="77" spans="1:38" x14ac:dyDescent="0.2">
      <c r="A77" s="20" t="s">
        <v>34</v>
      </c>
      <c r="B77" s="13"/>
      <c r="C77" s="29"/>
      <c r="D77" s="13"/>
      <c r="E77" s="13"/>
      <c r="F77" s="13"/>
      <c r="G77" s="83">
        <f t="shared" si="226"/>
        <v>0</v>
      </c>
      <c r="H77" s="83">
        <f t="shared" si="227"/>
        <v>0</v>
      </c>
      <c r="I77" s="83">
        <f t="shared" si="228"/>
        <v>0</v>
      </c>
      <c r="J77" s="80"/>
      <c r="K77" s="80"/>
      <c r="L77" s="80">
        <f t="shared" si="220"/>
        <v>0</v>
      </c>
      <c r="M77" s="80">
        <f t="shared" si="221"/>
        <v>0</v>
      </c>
      <c r="N77" s="80">
        <f t="shared" si="229"/>
        <v>0</v>
      </c>
      <c r="O77" s="80"/>
      <c r="P77" s="80"/>
      <c r="Q77" s="80">
        <f t="shared" si="223"/>
        <v>0</v>
      </c>
      <c r="R77" s="80">
        <f t="shared" si="224"/>
        <v>0</v>
      </c>
      <c r="S77" s="80">
        <f t="shared" si="225"/>
        <v>0</v>
      </c>
      <c r="T77" t="s">
        <v>53</v>
      </c>
      <c r="U77" s="64"/>
      <c r="V77" s="2"/>
      <c r="W77" s="27"/>
      <c r="X77" s="1"/>
      <c r="Y77" s="1"/>
      <c r="Z77" s="2">
        <f t="shared" ref="Z77:Z80" si="241">+U77+X77</f>
        <v>0</v>
      </c>
      <c r="AA77" s="2">
        <f t="shared" ref="AA77:AA80" si="242">+V77+Y77</f>
        <v>0</v>
      </c>
      <c r="AB77" s="2">
        <f t="shared" ref="AB77:AB80" si="243">+Z77+AA77</f>
        <v>0</v>
      </c>
      <c r="AC77" s="1"/>
      <c r="AD77" s="1"/>
      <c r="AE77" s="2">
        <f t="shared" ref="AE77:AE80" si="244">+Z77+AC77</f>
        <v>0</v>
      </c>
      <c r="AF77" s="2">
        <f t="shared" ref="AF77:AF80" si="245">+AA77+AD77</f>
        <v>0</v>
      </c>
      <c r="AG77" s="2">
        <f t="shared" ref="AG77:AG80" si="246">+AE77+AF77</f>
        <v>0</v>
      </c>
      <c r="AH77" s="1"/>
      <c r="AI77" s="1"/>
      <c r="AJ77" s="2">
        <f t="shared" si="238"/>
        <v>0</v>
      </c>
      <c r="AK77" s="2">
        <f t="shared" si="239"/>
        <v>0</v>
      </c>
      <c r="AL77" s="2">
        <f t="shared" si="240"/>
        <v>0</v>
      </c>
    </row>
    <row r="78" spans="1:38" x14ac:dyDescent="0.2">
      <c r="A78" s="20" t="s">
        <v>35</v>
      </c>
      <c r="B78" s="2"/>
      <c r="C78" s="25"/>
      <c r="D78" s="2"/>
      <c r="E78" s="2"/>
      <c r="F78" s="2"/>
      <c r="G78" s="83">
        <f t="shared" si="226"/>
        <v>0</v>
      </c>
      <c r="H78" s="83">
        <f t="shared" si="227"/>
        <v>0</v>
      </c>
      <c r="I78" s="83">
        <f t="shared" si="228"/>
        <v>0</v>
      </c>
      <c r="J78" s="80"/>
      <c r="K78" s="80"/>
      <c r="L78" s="80">
        <f t="shared" si="220"/>
        <v>0</v>
      </c>
      <c r="M78" s="80">
        <f t="shared" si="221"/>
        <v>0</v>
      </c>
      <c r="N78" s="80">
        <f t="shared" si="229"/>
        <v>0</v>
      </c>
      <c r="O78" s="80"/>
      <c r="P78" s="80"/>
      <c r="Q78" s="80">
        <f t="shared" si="223"/>
        <v>0</v>
      </c>
      <c r="R78" s="80">
        <f t="shared" si="224"/>
        <v>0</v>
      </c>
      <c r="S78" s="80">
        <f t="shared" si="225"/>
        <v>0</v>
      </c>
      <c r="T78" t="s">
        <v>65</v>
      </c>
      <c r="U78" s="44"/>
      <c r="V78" s="13"/>
      <c r="W78" s="27">
        <f>SUM(U78:V78)</f>
        <v>0</v>
      </c>
      <c r="X78" s="1"/>
      <c r="Y78" s="1"/>
      <c r="Z78" s="2">
        <f t="shared" si="241"/>
        <v>0</v>
      </c>
      <c r="AA78" s="2">
        <f t="shared" si="242"/>
        <v>0</v>
      </c>
      <c r="AB78" s="2">
        <f t="shared" si="243"/>
        <v>0</v>
      </c>
      <c r="AC78" s="1"/>
      <c r="AD78" s="1"/>
      <c r="AE78" s="2">
        <f t="shared" si="244"/>
        <v>0</v>
      </c>
      <c r="AF78" s="2">
        <f t="shared" si="245"/>
        <v>0</v>
      </c>
      <c r="AG78" s="2">
        <f t="shared" si="246"/>
        <v>0</v>
      </c>
      <c r="AH78" s="1"/>
      <c r="AI78" s="1"/>
      <c r="AJ78" s="2">
        <f t="shared" si="238"/>
        <v>0</v>
      </c>
      <c r="AK78" s="2">
        <f t="shared" si="239"/>
        <v>0</v>
      </c>
      <c r="AL78" s="2">
        <f t="shared" si="240"/>
        <v>0</v>
      </c>
    </row>
    <row r="79" spans="1:38" x14ac:dyDescent="0.2">
      <c r="A79" s="20" t="s">
        <v>8</v>
      </c>
      <c r="B79" s="2"/>
      <c r="C79" s="25"/>
      <c r="D79" s="13"/>
      <c r="E79" s="13"/>
      <c r="F79" s="13"/>
      <c r="G79" s="83">
        <f t="shared" si="226"/>
        <v>0</v>
      </c>
      <c r="H79" s="83">
        <f t="shared" si="227"/>
        <v>0</v>
      </c>
      <c r="I79" s="83">
        <f t="shared" si="228"/>
        <v>0</v>
      </c>
      <c r="J79" s="80"/>
      <c r="K79" s="80"/>
      <c r="L79" s="80">
        <f t="shared" si="220"/>
        <v>0</v>
      </c>
      <c r="M79" s="80">
        <f t="shared" si="221"/>
        <v>0</v>
      </c>
      <c r="N79" s="80">
        <f t="shared" si="229"/>
        <v>0</v>
      </c>
      <c r="O79" s="80"/>
      <c r="P79" s="80"/>
      <c r="Q79" s="80">
        <f t="shared" si="223"/>
        <v>0</v>
      </c>
      <c r="R79" s="80">
        <f t="shared" si="224"/>
        <v>0</v>
      </c>
      <c r="S79" s="80">
        <f t="shared" si="225"/>
        <v>0</v>
      </c>
      <c r="T79" t="s">
        <v>54</v>
      </c>
      <c r="U79" s="8"/>
      <c r="V79" s="3"/>
      <c r="W79" s="12"/>
      <c r="X79" s="1"/>
      <c r="Y79" s="1"/>
      <c r="Z79" s="2">
        <f t="shared" si="241"/>
        <v>0</v>
      </c>
      <c r="AA79" s="2">
        <f t="shared" si="242"/>
        <v>0</v>
      </c>
      <c r="AB79" s="2">
        <f t="shared" si="243"/>
        <v>0</v>
      </c>
      <c r="AC79" s="1"/>
      <c r="AD79" s="1"/>
      <c r="AE79" s="2">
        <f t="shared" si="244"/>
        <v>0</v>
      </c>
      <c r="AF79" s="2">
        <f t="shared" si="245"/>
        <v>0</v>
      </c>
      <c r="AG79" s="2">
        <f t="shared" si="246"/>
        <v>0</v>
      </c>
      <c r="AH79" s="1"/>
      <c r="AI79" s="1"/>
      <c r="AJ79" s="2">
        <f t="shared" si="238"/>
        <v>0</v>
      </c>
      <c r="AK79" s="2">
        <f t="shared" si="239"/>
        <v>0</v>
      </c>
      <c r="AL79" s="2">
        <f t="shared" si="240"/>
        <v>0</v>
      </c>
    </row>
    <row r="80" spans="1:38" x14ac:dyDescent="0.2">
      <c r="A80" s="20" t="s">
        <v>36</v>
      </c>
      <c r="B80" s="2"/>
      <c r="C80" s="25"/>
      <c r="D80" s="13"/>
      <c r="E80" s="13"/>
      <c r="F80" s="13"/>
      <c r="G80" s="83">
        <f t="shared" si="226"/>
        <v>0</v>
      </c>
      <c r="H80" s="83">
        <f t="shared" si="227"/>
        <v>0</v>
      </c>
      <c r="I80" s="83">
        <f t="shared" si="228"/>
        <v>0</v>
      </c>
      <c r="J80" s="80"/>
      <c r="K80" s="80"/>
      <c r="L80" s="80">
        <f t="shared" si="220"/>
        <v>0</v>
      </c>
      <c r="M80" s="80">
        <f t="shared" si="221"/>
        <v>0</v>
      </c>
      <c r="N80" s="80">
        <f t="shared" si="229"/>
        <v>0</v>
      </c>
      <c r="O80" s="80"/>
      <c r="P80" s="80"/>
      <c r="Q80" s="80">
        <f t="shared" si="223"/>
        <v>0</v>
      </c>
      <c r="R80" s="80">
        <f t="shared" si="224"/>
        <v>0</v>
      </c>
      <c r="S80" s="80">
        <f t="shared" si="225"/>
        <v>0</v>
      </c>
      <c r="T80" t="s">
        <v>79</v>
      </c>
      <c r="U80" s="8"/>
      <c r="V80" s="3"/>
      <c r="W80" s="12"/>
      <c r="X80" s="1"/>
      <c r="Y80" s="1"/>
      <c r="Z80" s="2">
        <f t="shared" si="241"/>
        <v>0</v>
      </c>
      <c r="AA80" s="2">
        <f t="shared" si="242"/>
        <v>0</v>
      </c>
      <c r="AB80" s="2">
        <f t="shared" si="243"/>
        <v>0</v>
      </c>
      <c r="AC80" s="1"/>
      <c r="AD80" s="1"/>
      <c r="AE80" s="2">
        <f t="shared" si="244"/>
        <v>0</v>
      </c>
      <c r="AF80" s="2">
        <f t="shared" si="245"/>
        <v>0</v>
      </c>
      <c r="AG80" s="2">
        <f t="shared" si="246"/>
        <v>0</v>
      </c>
      <c r="AH80" s="1"/>
      <c r="AI80" s="1"/>
      <c r="AJ80" s="2">
        <f t="shared" si="238"/>
        <v>0</v>
      </c>
      <c r="AK80" s="2">
        <f t="shared" si="239"/>
        <v>0</v>
      </c>
      <c r="AL80" s="2">
        <f t="shared" si="240"/>
        <v>0</v>
      </c>
    </row>
    <row r="81" spans="1:38" x14ac:dyDescent="0.2">
      <c r="A81" s="20" t="s">
        <v>7</v>
      </c>
      <c r="B81" s="2"/>
      <c r="C81" s="25"/>
      <c r="D81" s="13"/>
      <c r="E81" s="13"/>
      <c r="F81" s="13"/>
      <c r="G81" s="83">
        <f t="shared" si="226"/>
        <v>0</v>
      </c>
      <c r="H81" s="83">
        <f t="shared" si="227"/>
        <v>0</v>
      </c>
      <c r="I81" s="83">
        <f t="shared" si="228"/>
        <v>0</v>
      </c>
      <c r="J81" s="80"/>
      <c r="K81" s="80"/>
      <c r="L81" s="80">
        <f t="shared" si="220"/>
        <v>0</v>
      </c>
      <c r="M81" s="80">
        <f t="shared" si="221"/>
        <v>0</v>
      </c>
      <c r="N81" s="80">
        <f t="shared" si="229"/>
        <v>0</v>
      </c>
      <c r="O81" s="80"/>
      <c r="P81" s="80"/>
      <c r="Q81" s="80">
        <f t="shared" si="223"/>
        <v>0</v>
      </c>
      <c r="R81" s="80">
        <f t="shared" si="224"/>
        <v>0</v>
      </c>
      <c r="S81" s="80">
        <f t="shared" si="225"/>
        <v>0</v>
      </c>
      <c r="U81" s="20"/>
      <c r="V81" s="1"/>
      <c r="W81" s="48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1:38" x14ac:dyDescent="0.2">
      <c r="A82" s="1" t="s">
        <v>62</v>
      </c>
      <c r="B82" s="2"/>
      <c r="C82" s="25"/>
      <c r="D82" s="13"/>
      <c r="E82" s="13"/>
      <c r="F82" s="13"/>
      <c r="G82" s="83">
        <f t="shared" si="226"/>
        <v>0</v>
      </c>
      <c r="H82" s="83">
        <f t="shared" si="227"/>
        <v>0</v>
      </c>
      <c r="I82" s="83">
        <f t="shared" si="228"/>
        <v>0</v>
      </c>
      <c r="J82" s="80"/>
      <c r="K82" s="80"/>
      <c r="L82" s="80">
        <f t="shared" si="220"/>
        <v>0</v>
      </c>
      <c r="M82" s="80">
        <f t="shared" si="221"/>
        <v>0</v>
      </c>
      <c r="N82" s="80">
        <f t="shared" si="229"/>
        <v>0</v>
      </c>
      <c r="O82" s="80"/>
      <c r="P82" s="80"/>
      <c r="Q82" s="80">
        <f t="shared" si="223"/>
        <v>0</v>
      </c>
      <c r="R82" s="80">
        <f t="shared" si="224"/>
        <v>0</v>
      </c>
      <c r="S82" s="80">
        <f t="shared" si="225"/>
        <v>0</v>
      </c>
      <c r="T82" s="40" t="s">
        <v>4</v>
      </c>
      <c r="U82" s="8">
        <v>48434</v>
      </c>
      <c r="V82" s="3">
        <v>1557</v>
      </c>
      <c r="W82" s="12">
        <f>SUM(U82:V82)</f>
        <v>49991</v>
      </c>
      <c r="X82" s="12">
        <v>6114</v>
      </c>
      <c r="Y82" s="12"/>
      <c r="Z82" s="3">
        <f t="shared" ref="Z82" si="247">+U82+X82</f>
        <v>54548</v>
      </c>
      <c r="AA82" s="3">
        <f t="shared" ref="AA82" si="248">+V82+Y82</f>
        <v>1557</v>
      </c>
      <c r="AB82" s="3">
        <f t="shared" ref="AB82" si="249">+Z82+AA82</f>
        <v>56105</v>
      </c>
      <c r="AC82" s="1"/>
      <c r="AD82" s="1"/>
      <c r="AE82" s="3">
        <f t="shared" ref="AE82" si="250">+Z82+AC82</f>
        <v>54548</v>
      </c>
      <c r="AF82" s="3">
        <f t="shared" ref="AF82" si="251">+AA82+AD82</f>
        <v>1557</v>
      </c>
      <c r="AG82" s="3">
        <f t="shared" ref="AG82" si="252">+AE82+AF82</f>
        <v>56105</v>
      </c>
      <c r="AH82" s="3">
        <v>-22240</v>
      </c>
      <c r="AI82" s="3">
        <v>-519</v>
      </c>
      <c r="AJ82" s="3">
        <f t="shared" ref="AJ82" si="253">+AE82+AH82</f>
        <v>32308</v>
      </c>
      <c r="AK82" s="3">
        <f t="shared" ref="AK82" si="254">+AF82+AI82</f>
        <v>1038</v>
      </c>
      <c r="AL82" s="3">
        <f t="shared" ref="AL82" si="255">+AJ82+AK82</f>
        <v>33346</v>
      </c>
    </row>
    <row r="83" spans="1:38" x14ac:dyDescent="0.2">
      <c r="A83" s="20"/>
      <c r="B83" s="2"/>
      <c r="C83" s="25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74" t="s">
        <v>55</v>
      </c>
      <c r="U83" s="8"/>
      <c r="V83" s="3"/>
      <c r="W83" s="27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1:38" x14ac:dyDescent="0.2">
      <c r="A84" s="21" t="s">
        <v>37</v>
      </c>
      <c r="B84" s="3">
        <f>SUM(B85:B94)</f>
        <v>7011</v>
      </c>
      <c r="C84" s="14">
        <f>SUM(C85:C94)</f>
        <v>0</v>
      </c>
      <c r="D84" s="3">
        <f>SUM(D85:D94)</f>
        <v>7011</v>
      </c>
      <c r="E84" s="3">
        <f t="shared" ref="E84:G84" si="256">SUM(E85:E94)</f>
        <v>0</v>
      </c>
      <c r="F84" s="3">
        <f t="shared" si="256"/>
        <v>0</v>
      </c>
      <c r="G84" s="3">
        <f t="shared" si="256"/>
        <v>7011</v>
      </c>
      <c r="H84" s="3">
        <f t="shared" ref="H84" si="257">SUM(H85:H94)</f>
        <v>0</v>
      </c>
      <c r="I84" s="3">
        <f t="shared" ref="I84:N84" si="258">SUM(I85:I94)</f>
        <v>7011</v>
      </c>
      <c r="J84" s="3">
        <f t="shared" si="258"/>
        <v>0</v>
      </c>
      <c r="K84" s="3">
        <f t="shared" si="258"/>
        <v>0</v>
      </c>
      <c r="L84" s="3">
        <f t="shared" si="258"/>
        <v>7011</v>
      </c>
      <c r="M84" s="3">
        <f t="shared" si="258"/>
        <v>0</v>
      </c>
      <c r="N84" s="3">
        <f t="shared" si="258"/>
        <v>7011</v>
      </c>
      <c r="O84" s="3">
        <f t="shared" ref="O84:S84" si="259">SUM(O85:O94)</f>
        <v>9551</v>
      </c>
      <c r="P84" s="3">
        <f t="shared" si="259"/>
        <v>0</v>
      </c>
      <c r="Q84" s="3">
        <f t="shared" si="259"/>
        <v>16562</v>
      </c>
      <c r="R84" s="3">
        <f t="shared" si="259"/>
        <v>0</v>
      </c>
      <c r="S84" s="3">
        <f t="shared" si="259"/>
        <v>16562</v>
      </c>
      <c r="U84" s="8"/>
      <c r="V84" s="3"/>
      <c r="W84" s="12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1:38" x14ac:dyDescent="0.2">
      <c r="A85" s="20" t="s">
        <v>38</v>
      </c>
      <c r="B85" s="2"/>
      <c r="C85" s="25"/>
      <c r="D85" s="13">
        <f>SUM(B85:C85)</f>
        <v>0</v>
      </c>
      <c r="E85" s="13"/>
      <c r="F85" s="13"/>
      <c r="G85" s="83">
        <f t="shared" ref="G85" si="260">+B85+E85</f>
        <v>0</v>
      </c>
      <c r="H85" s="83">
        <f t="shared" ref="H85" si="261">+C85+F85</f>
        <v>0</v>
      </c>
      <c r="I85" s="83">
        <f t="shared" ref="I85" si="262">+G85+H85</f>
        <v>0</v>
      </c>
      <c r="J85" s="80"/>
      <c r="K85" s="80"/>
      <c r="L85" s="80">
        <f t="shared" ref="L85:L94" si="263">+G85+J85</f>
        <v>0</v>
      </c>
      <c r="M85" s="80">
        <f t="shared" ref="M85:M94" si="264">+H85+K85</f>
        <v>0</v>
      </c>
      <c r="N85" s="80">
        <f t="shared" ref="N85" si="265">+L85+M85</f>
        <v>0</v>
      </c>
      <c r="O85" s="80">
        <v>45</v>
      </c>
      <c r="P85" s="80"/>
      <c r="Q85" s="80">
        <f t="shared" ref="Q85:Q94" si="266">+L85+O85</f>
        <v>45</v>
      </c>
      <c r="R85" s="80">
        <f t="shared" ref="R85:R94" si="267">+M85+P85</f>
        <v>0</v>
      </c>
      <c r="S85" s="80">
        <f t="shared" ref="S85:S94" si="268">+Q85+R85</f>
        <v>45</v>
      </c>
      <c r="T85" s="40" t="s">
        <v>3</v>
      </c>
      <c r="U85" s="8"/>
      <c r="V85" s="3"/>
      <c r="W85" s="12">
        <f>SUM(U85:V85)</f>
        <v>0</v>
      </c>
      <c r="X85" s="1"/>
      <c r="Y85" s="1"/>
      <c r="Z85" s="3">
        <f t="shared" ref="Z85" si="269">+U85+X85</f>
        <v>0</v>
      </c>
      <c r="AA85" s="3">
        <f t="shared" ref="AA85" si="270">+V85+Y85</f>
        <v>0</v>
      </c>
      <c r="AB85" s="3">
        <f t="shared" ref="AB85" si="271">+Z85+AA85</f>
        <v>0</v>
      </c>
      <c r="AC85" s="1"/>
      <c r="AD85" s="1"/>
      <c r="AE85" s="3">
        <f t="shared" ref="AE85" si="272">+Z85+AC85</f>
        <v>0</v>
      </c>
      <c r="AF85" s="3">
        <f t="shared" ref="AF85" si="273">+AA85+AD85</f>
        <v>0</v>
      </c>
      <c r="AG85" s="3">
        <f t="shared" ref="AG85" si="274">+AE85+AF85</f>
        <v>0</v>
      </c>
      <c r="AH85" s="1"/>
      <c r="AI85" s="1"/>
      <c r="AJ85" s="3">
        <f t="shared" ref="AJ85" si="275">+AE85+AH85</f>
        <v>0</v>
      </c>
      <c r="AK85" s="3">
        <f t="shared" ref="AK85" si="276">+AF85+AI85</f>
        <v>0</v>
      </c>
      <c r="AL85" s="3">
        <f t="shared" ref="AL85" si="277">+AJ85+AK85</f>
        <v>0</v>
      </c>
    </row>
    <row r="86" spans="1:38" x14ac:dyDescent="0.2">
      <c r="A86" s="20" t="s">
        <v>6</v>
      </c>
      <c r="B86" s="2">
        <v>6350</v>
      </c>
      <c r="C86" s="25"/>
      <c r="D86" s="13">
        <f>SUM(B86:C86)</f>
        <v>6350</v>
      </c>
      <c r="E86" s="13"/>
      <c r="F86" s="13"/>
      <c r="G86" s="83">
        <f t="shared" ref="G86:G94" si="278">+B86+E86</f>
        <v>6350</v>
      </c>
      <c r="H86" s="83">
        <f t="shared" ref="H86:H94" si="279">+C86+F86</f>
        <v>0</v>
      </c>
      <c r="I86" s="83">
        <f t="shared" ref="I86:I94" si="280">+G86+H86</f>
        <v>6350</v>
      </c>
      <c r="J86" s="80"/>
      <c r="K86" s="80"/>
      <c r="L86" s="80">
        <f t="shared" si="263"/>
        <v>6350</v>
      </c>
      <c r="M86" s="80">
        <f t="shared" si="264"/>
        <v>0</v>
      </c>
      <c r="N86" s="80">
        <f t="shared" ref="N86:N94" si="281">+L86+M86</f>
        <v>6350</v>
      </c>
      <c r="O86" s="80">
        <v>1710</v>
      </c>
      <c r="P86" s="80"/>
      <c r="Q86" s="80">
        <f t="shared" si="266"/>
        <v>8060</v>
      </c>
      <c r="R86" s="80">
        <f t="shared" si="267"/>
        <v>0</v>
      </c>
      <c r="S86" s="80">
        <f t="shared" si="268"/>
        <v>8060</v>
      </c>
      <c r="U86" s="20"/>
      <c r="V86" s="1"/>
      <c r="W86" s="48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spans="1:38" x14ac:dyDescent="0.2">
      <c r="A87" s="20" t="s">
        <v>39</v>
      </c>
      <c r="B87" s="2">
        <v>600</v>
      </c>
      <c r="C87" s="25"/>
      <c r="D87" s="2">
        <f>SUM(B87:C87)</f>
        <v>600</v>
      </c>
      <c r="E87" s="2"/>
      <c r="F87" s="2"/>
      <c r="G87" s="83">
        <f t="shared" si="278"/>
        <v>600</v>
      </c>
      <c r="H87" s="83">
        <f t="shared" si="279"/>
        <v>0</v>
      </c>
      <c r="I87" s="83">
        <f t="shared" si="280"/>
        <v>600</v>
      </c>
      <c r="J87" s="80"/>
      <c r="K87" s="80"/>
      <c r="L87" s="80">
        <f t="shared" si="263"/>
        <v>600</v>
      </c>
      <c r="M87" s="80">
        <f t="shared" si="264"/>
        <v>0</v>
      </c>
      <c r="N87" s="80">
        <f t="shared" si="281"/>
        <v>600</v>
      </c>
      <c r="O87" s="80">
        <v>221</v>
      </c>
      <c r="P87" s="80"/>
      <c r="Q87" s="80">
        <f t="shared" si="266"/>
        <v>821</v>
      </c>
      <c r="R87" s="80">
        <f t="shared" si="267"/>
        <v>0</v>
      </c>
      <c r="S87" s="80">
        <f t="shared" si="268"/>
        <v>821</v>
      </c>
      <c r="T87" s="40" t="s">
        <v>27</v>
      </c>
      <c r="U87" s="12">
        <f t="shared" ref="U87:V87" si="282">SUM(U88:U90)</f>
        <v>0</v>
      </c>
      <c r="V87" s="12">
        <f t="shared" si="282"/>
        <v>0</v>
      </c>
      <c r="W87" s="12">
        <f>SUM(W88:W90)</f>
        <v>0</v>
      </c>
      <c r="X87" s="12">
        <f t="shared" ref="X87:AG87" si="283">SUM(X88:X90)</f>
        <v>0</v>
      </c>
      <c r="Y87" s="12">
        <f t="shared" si="283"/>
        <v>0</v>
      </c>
      <c r="Z87" s="12">
        <f t="shared" si="283"/>
        <v>0</v>
      </c>
      <c r="AA87" s="12">
        <f t="shared" si="283"/>
        <v>0</v>
      </c>
      <c r="AB87" s="12">
        <f t="shared" si="283"/>
        <v>0</v>
      </c>
      <c r="AC87" s="12">
        <f t="shared" si="283"/>
        <v>0</v>
      </c>
      <c r="AD87" s="12">
        <f t="shared" si="283"/>
        <v>0</v>
      </c>
      <c r="AE87" s="12">
        <f t="shared" si="283"/>
        <v>0</v>
      </c>
      <c r="AF87" s="12">
        <f t="shared" si="283"/>
        <v>0</v>
      </c>
      <c r="AG87" s="12">
        <f t="shared" si="283"/>
        <v>0</v>
      </c>
      <c r="AH87" s="12">
        <f t="shared" ref="AH87:AL87" si="284">SUM(AH88:AH90)</f>
        <v>0</v>
      </c>
      <c r="AI87" s="12">
        <f t="shared" si="284"/>
        <v>0</v>
      </c>
      <c r="AJ87" s="12">
        <f t="shared" si="284"/>
        <v>0</v>
      </c>
      <c r="AK87" s="12">
        <f t="shared" si="284"/>
        <v>0</v>
      </c>
      <c r="AL87" s="12">
        <f t="shared" si="284"/>
        <v>0</v>
      </c>
    </row>
    <row r="88" spans="1:38" x14ac:dyDescent="0.2">
      <c r="A88" s="20" t="s">
        <v>40</v>
      </c>
      <c r="B88" s="2"/>
      <c r="C88" s="25"/>
      <c r="D88" s="2">
        <f t="shared" ref="D88:D94" si="285">SUM(B88:C88)</f>
        <v>0</v>
      </c>
      <c r="E88" s="64"/>
      <c r="F88" s="2"/>
      <c r="G88" s="83">
        <f t="shared" si="278"/>
        <v>0</v>
      </c>
      <c r="H88" s="83">
        <f t="shared" si="279"/>
        <v>0</v>
      </c>
      <c r="I88" s="83">
        <f t="shared" si="280"/>
        <v>0</v>
      </c>
      <c r="J88" s="80"/>
      <c r="K88" s="80"/>
      <c r="L88" s="80">
        <f t="shared" si="263"/>
        <v>0</v>
      </c>
      <c r="M88" s="80">
        <f t="shared" si="264"/>
        <v>0</v>
      </c>
      <c r="N88" s="80">
        <f t="shared" si="281"/>
        <v>0</v>
      </c>
      <c r="O88" s="80"/>
      <c r="P88" s="80"/>
      <c r="Q88" s="80">
        <f t="shared" si="266"/>
        <v>0</v>
      </c>
      <c r="R88" s="80">
        <f t="shared" si="267"/>
        <v>0</v>
      </c>
      <c r="S88" s="80">
        <f t="shared" si="268"/>
        <v>0</v>
      </c>
      <c r="T88" t="s">
        <v>56</v>
      </c>
      <c r="U88" s="44"/>
      <c r="V88" s="13"/>
      <c r="W88" s="27">
        <f>SUM(U88:V88)</f>
        <v>0</v>
      </c>
      <c r="X88" s="1"/>
      <c r="Y88" s="1"/>
      <c r="Z88" s="2">
        <f t="shared" ref="Z88" si="286">+U88+X88</f>
        <v>0</v>
      </c>
      <c r="AA88" s="2">
        <f t="shared" ref="AA88" si="287">+V88+Y88</f>
        <v>0</v>
      </c>
      <c r="AB88" s="2">
        <f t="shared" ref="AB88" si="288">+Z88+AA88</f>
        <v>0</v>
      </c>
      <c r="AC88" s="1"/>
      <c r="AD88" s="1"/>
      <c r="AE88" s="2">
        <f t="shared" ref="AE88" si="289">+Z88+AC88</f>
        <v>0</v>
      </c>
      <c r="AF88" s="2">
        <f t="shared" ref="AF88" si="290">+AA88+AD88</f>
        <v>0</v>
      </c>
      <c r="AG88" s="2">
        <f t="shared" ref="AG88" si="291">+AE88+AF88</f>
        <v>0</v>
      </c>
      <c r="AH88" s="1"/>
      <c r="AI88" s="1"/>
      <c r="AJ88" s="2">
        <f t="shared" ref="AJ88:AJ90" si="292">+AE88+AH88</f>
        <v>0</v>
      </c>
      <c r="AK88" s="2">
        <f t="shared" ref="AK88:AK90" si="293">+AF88+AI88</f>
        <v>0</v>
      </c>
      <c r="AL88" s="2">
        <f t="shared" ref="AL88:AL90" si="294">+AJ88+AK88</f>
        <v>0</v>
      </c>
    </row>
    <row r="89" spans="1:38" x14ac:dyDescent="0.2">
      <c r="A89" s="20" t="s">
        <v>41</v>
      </c>
      <c r="B89" s="2"/>
      <c r="C89" s="25"/>
      <c r="D89" s="2">
        <f t="shared" si="285"/>
        <v>0</v>
      </c>
      <c r="E89" s="64"/>
      <c r="F89" s="2"/>
      <c r="G89" s="83">
        <f t="shared" si="278"/>
        <v>0</v>
      </c>
      <c r="H89" s="83">
        <f t="shared" si="279"/>
        <v>0</v>
      </c>
      <c r="I89" s="83">
        <f t="shared" si="280"/>
        <v>0</v>
      </c>
      <c r="J89" s="80"/>
      <c r="K89" s="80"/>
      <c r="L89" s="80">
        <f t="shared" si="263"/>
        <v>0</v>
      </c>
      <c r="M89" s="80">
        <f t="shared" si="264"/>
        <v>0</v>
      </c>
      <c r="N89" s="80">
        <f t="shared" si="281"/>
        <v>0</v>
      </c>
      <c r="O89" s="80">
        <v>412</v>
      </c>
      <c r="P89" s="80"/>
      <c r="Q89" s="80">
        <f t="shared" si="266"/>
        <v>412</v>
      </c>
      <c r="R89" s="80">
        <f t="shared" si="267"/>
        <v>0</v>
      </c>
      <c r="S89" s="80">
        <f t="shared" si="268"/>
        <v>412</v>
      </c>
      <c r="T89" t="s">
        <v>57</v>
      </c>
      <c r="U89" s="8"/>
      <c r="V89" s="3"/>
      <c r="W89" s="27">
        <f>SUM(U89:V89)</f>
        <v>0</v>
      </c>
      <c r="X89" s="1"/>
      <c r="Y89" s="1"/>
      <c r="Z89" s="2">
        <f t="shared" ref="Z89" si="295">+U89+X89</f>
        <v>0</v>
      </c>
      <c r="AA89" s="2">
        <f t="shared" ref="AA89" si="296">+V89+Y89</f>
        <v>0</v>
      </c>
      <c r="AB89" s="2">
        <f t="shared" ref="AB89" si="297">+Z89+AA89</f>
        <v>0</v>
      </c>
      <c r="AC89" s="1"/>
      <c r="AD89" s="1"/>
      <c r="AE89" s="2">
        <f t="shared" ref="AE89:AE90" si="298">+Z89+AC89</f>
        <v>0</v>
      </c>
      <c r="AF89" s="2">
        <f t="shared" ref="AF89:AF90" si="299">+AA89+AD89</f>
        <v>0</v>
      </c>
      <c r="AG89" s="2">
        <f t="shared" ref="AG89:AG90" si="300">+AE89+AF89</f>
        <v>0</v>
      </c>
      <c r="AH89" s="1"/>
      <c r="AI89" s="1"/>
      <c r="AJ89" s="2">
        <f t="shared" si="292"/>
        <v>0</v>
      </c>
      <c r="AK89" s="2">
        <f t="shared" si="293"/>
        <v>0</v>
      </c>
      <c r="AL89" s="2">
        <f t="shared" si="294"/>
        <v>0</v>
      </c>
    </row>
    <row r="90" spans="1:38" x14ac:dyDescent="0.2">
      <c r="A90" s="28" t="s">
        <v>42</v>
      </c>
      <c r="B90" s="13"/>
      <c r="C90" s="14"/>
      <c r="D90" s="2">
        <f t="shared" si="285"/>
        <v>0</v>
      </c>
      <c r="E90" s="64"/>
      <c r="F90" s="2"/>
      <c r="G90" s="83">
        <f t="shared" si="278"/>
        <v>0</v>
      </c>
      <c r="H90" s="83">
        <f t="shared" si="279"/>
        <v>0</v>
      </c>
      <c r="I90" s="83">
        <f t="shared" si="280"/>
        <v>0</v>
      </c>
      <c r="J90" s="80"/>
      <c r="K90" s="80"/>
      <c r="L90" s="80">
        <f t="shared" si="263"/>
        <v>0</v>
      </c>
      <c r="M90" s="80">
        <f t="shared" si="264"/>
        <v>0</v>
      </c>
      <c r="N90" s="80">
        <f t="shared" si="281"/>
        <v>0</v>
      </c>
      <c r="O90" s="80"/>
      <c r="P90" s="80"/>
      <c r="Q90" s="80">
        <f t="shared" si="266"/>
        <v>0</v>
      </c>
      <c r="R90" s="80">
        <f t="shared" si="267"/>
        <v>0</v>
      </c>
      <c r="S90" s="80">
        <f t="shared" si="268"/>
        <v>0</v>
      </c>
      <c r="T90" t="s">
        <v>78</v>
      </c>
      <c r="U90" s="67"/>
      <c r="V90" s="18"/>
      <c r="W90" s="27">
        <f>SUM(U90:V90)</f>
        <v>0</v>
      </c>
      <c r="X90" s="1"/>
      <c r="Y90" s="1"/>
      <c r="Z90" s="2">
        <f t="shared" ref="Z90" si="301">+U90+X90</f>
        <v>0</v>
      </c>
      <c r="AA90" s="2">
        <f t="shared" ref="AA90" si="302">+V90+Y90</f>
        <v>0</v>
      </c>
      <c r="AB90" s="2">
        <f t="shared" ref="AB90" si="303">+Z90+AA90</f>
        <v>0</v>
      </c>
      <c r="AC90" s="1"/>
      <c r="AD90" s="1"/>
      <c r="AE90" s="2">
        <f t="shared" si="298"/>
        <v>0</v>
      </c>
      <c r="AF90" s="2">
        <f t="shared" si="299"/>
        <v>0</v>
      </c>
      <c r="AG90" s="2">
        <f t="shared" si="300"/>
        <v>0</v>
      </c>
      <c r="AH90" s="1"/>
      <c r="AI90" s="1"/>
      <c r="AJ90" s="2">
        <f t="shared" si="292"/>
        <v>0</v>
      </c>
      <c r="AK90" s="2">
        <f t="shared" si="293"/>
        <v>0</v>
      </c>
      <c r="AL90" s="2">
        <f t="shared" si="294"/>
        <v>0</v>
      </c>
    </row>
    <row r="91" spans="1:38" x14ac:dyDescent="0.2">
      <c r="A91" s="28" t="s">
        <v>43</v>
      </c>
      <c r="B91" s="2"/>
      <c r="C91" s="25"/>
      <c r="D91" s="2">
        <f t="shared" si="285"/>
        <v>0</v>
      </c>
      <c r="E91" s="64"/>
      <c r="F91" s="2"/>
      <c r="G91" s="83">
        <f t="shared" si="278"/>
        <v>0</v>
      </c>
      <c r="H91" s="83">
        <f t="shared" si="279"/>
        <v>0</v>
      </c>
      <c r="I91" s="83">
        <f t="shared" si="280"/>
        <v>0</v>
      </c>
      <c r="J91" s="80"/>
      <c r="K91" s="80"/>
      <c r="L91" s="80">
        <f t="shared" si="263"/>
        <v>0</v>
      </c>
      <c r="M91" s="80">
        <f t="shared" si="264"/>
        <v>0</v>
      </c>
      <c r="N91" s="80">
        <f t="shared" si="281"/>
        <v>0</v>
      </c>
      <c r="O91" s="80"/>
      <c r="P91" s="80"/>
      <c r="Q91" s="80">
        <f t="shared" si="266"/>
        <v>0</v>
      </c>
      <c r="R91" s="80">
        <f t="shared" si="267"/>
        <v>0</v>
      </c>
      <c r="S91" s="80">
        <f t="shared" si="268"/>
        <v>0</v>
      </c>
      <c r="U91" s="8"/>
      <c r="V91" s="3"/>
      <c r="W91" s="12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</row>
    <row r="92" spans="1:38" x14ac:dyDescent="0.2">
      <c r="A92" s="28" t="s">
        <v>44</v>
      </c>
      <c r="B92" s="2">
        <v>61</v>
      </c>
      <c r="C92" s="25"/>
      <c r="D92" s="2">
        <f t="shared" si="285"/>
        <v>61</v>
      </c>
      <c r="E92" s="64"/>
      <c r="F92" s="2"/>
      <c r="G92" s="83">
        <f t="shared" si="278"/>
        <v>61</v>
      </c>
      <c r="H92" s="83">
        <f t="shared" si="279"/>
        <v>0</v>
      </c>
      <c r="I92" s="83">
        <f t="shared" si="280"/>
        <v>61</v>
      </c>
      <c r="J92" s="80"/>
      <c r="K92" s="80"/>
      <c r="L92" s="80">
        <f t="shared" si="263"/>
        <v>61</v>
      </c>
      <c r="M92" s="80">
        <f t="shared" si="264"/>
        <v>0</v>
      </c>
      <c r="N92" s="80">
        <f t="shared" si="281"/>
        <v>61</v>
      </c>
      <c r="O92" s="80">
        <v>-51</v>
      </c>
      <c r="P92" s="80"/>
      <c r="Q92" s="80">
        <f t="shared" si="266"/>
        <v>10</v>
      </c>
      <c r="R92" s="80">
        <f t="shared" si="267"/>
        <v>0</v>
      </c>
      <c r="S92" s="80">
        <f t="shared" si="268"/>
        <v>10</v>
      </c>
      <c r="T92" s="40"/>
      <c r="U92" s="44"/>
      <c r="V92" s="3"/>
      <c r="W92" s="12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</row>
    <row r="93" spans="1:38" x14ac:dyDescent="0.2">
      <c r="A93" s="28" t="s">
        <v>45</v>
      </c>
      <c r="B93" s="3"/>
      <c r="C93" s="14"/>
      <c r="D93" s="2">
        <f t="shared" si="285"/>
        <v>0</v>
      </c>
      <c r="E93" s="64"/>
      <c r="F93" s="2"/>
      <c r="G93" s="83">
        <f t="shared" si="278"/>
        <v>0</v>
      </c>
      <c r="H93" s="83">
        <f t="shared" si="279"/>
        <v>0</v>
      </c>
      <c r="I93" s="83">
        <f t="shared" si="280"/>
        <v>0</v>
      </c>
      <c r="J93" s="80"/>
      <c r="K93" s="80"/>
      <c r="L93" s="80">
        <f t="shared" si="263"/>
        <v>0</v>
      </c>
      <c r="M93" s="80">
        <f t="shared" si="264"/>
        <v>0</v>
      </c>
      <c r="N93" s="80">
        <f t="shared" si="281"/>
        <v>0</v>
      </c>
      <c r="O93" s="80">
        <v>1428</v>
      </c>
      <c r="P93" s="80"/>
      <c r="Q93" s="80">
        <f t="shared" si="266"/>
        <v>1428</v>
      </c>
      <c r="R93" s="80">
        <f t="shared" si="267"/>
        <v>0</v>
      </c>
      <c r="S93" s="80">
        <f t="shared" si="268"/>
        <v>1428</v>
      </c>
      <c r="T93" s="40"/>
      <c r="U93" s="8"/>
      <c r="V93" s="3"/>
      <c r="W93" s="12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spans="1:38" x14ac:dyDescent="0.2">
      <c r="A94" s="28" t="s">
        <v>46</v>
      </c>
      <c r="B94" s="2"/>
      <c r="C94" s="25"/>
      <c r="D94" s="2">
        <f t="shared" si="285"/>
        <v>0</v>
      </c>
      <c r="E94" s="64"/>
      <c r="F94" s="2"/>
      <c r="G94" s="83">
        <f t="shared" si="278"/>
        <v>0</v>
      </c>
      <c r="H94" s="83">
        <f t="shared" si="279"/>
        <v>0</v>
      </c>
      <c r="I94" s="83">
        <f t="shared" si="280"/>
        <v>0</v>
      </c>
      <c r="J94" s="80"/>
      <c r="K94" s="80"/>
      <c r="L94" s="80">
        <f t="shared" si="263"/>
        <v>0</v>
      </c>
      <c r="M94" s="80">
        <f t="shared" si="264"/>
        <v>0</v>
      </c>
      <c r="N94" s="80">
        <f t="shared" si="281"/>
        <v>0</v>
      </c>
      <c r="O94" s="80">
        <v>5786</v>
      </c>
      <c r="P94" s="80"/>
      <c r="Q94" s="80">
        <f t="shared" si="266"/>
        <v>5786</v>
      </c>
      <c r="R94" s="80">
        <f t="shared" si="267"/>
        <v>0</v>
      </c>
      <c r="S94" s="80">
        <f t="shared" si="268"/>
        <v>5786</v>
      </c>
      <c r="U94" s="8"/>
      <c r="V94" s="3"/>
      <c r="W94" s="12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spans="1:38" x14ac:dyDescent="0.2">
      <c r="A95" s="20"/>
      <c r="B95" s="2"/>
      <c r="C95" s="25"/>
      <c r="D95" s="13"/>
      <c r="E95" s="44"/>
      <c r="F95" s="44"/>
      <c r="G95" s="44"/>
      <c r="H95" s="44"/>
      <c r="I95" s="44"/>
      <c r="J95" s="13"/>
      <c r="K95" s="13"/>
      <c r="L95" s="13"/>
      <c r="M95" s="13"/>
      <c r="N95" s="13"/>
      <c r="O95" s="13"/>
      <c r="P95" s="13"/>
      <c r="Q95" s="13"/>
      <c r="R95" s="13"/>
      <c r="S95" s="13"/>
      <c r="U95" s="8"/>
      <c r="V95" s="3"/>
      <c r="W95" s="12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spans="1:38" x14ac:dyDescent="0.2">
      <c r="A96" s="21" t="s">
        <v>47</v>
      </c>
      <c r="B96" s="3">
        <f>SUM(B97)</f>
        <v>0</v>
      </c>
      <c r="C96" s="14">
        <f>SUM(C97)</f>
        <v>0</v>
      </c>
      <c r="D96" s="3">
        <f>SUM(D97)</f>
        <v>0</v>
      </c>
      <c r="E96" s="3">
        <f t="shared" ref="E96:M96" si="304">SUM(E97)</f>
        <v>0</v>
      </c>
      <c r="F96" s="3">
        <f t="shared" si="304"/>
        <v>0</v>
      </c>
      <c r="G96" s="3">
        <f t="shared" si="304"/>
        <v>0</v>
      </c>
      <c r="H96" s="3">
        <f t="shared" si="304"/>
        <v>0</v>
      </c>
      <c r="I96" s="3">
        <f t="shared" si="304"/>
        <v>0</v>
      </c>
      <c r="J96" s="3">
        <f t="shared" si="304"/>
        <v>0</v>
      </c>
      <c r="K96" s="3">
        <f t="shared" si="304"/>
        <v>0</v>
      </c>
      <c r="L96" s="3">
        <f t="shared" si="304"/>
        <v>0</v>
      </c>
      <c r="M96" s="3">
        <f t="shared" si="304"/>
        <v>0</v>
      </c>
      <c r="N96" s="3">
        <f t="shared" ref="N96:R96" si="305">SUM(N97:N98)</f>
        <v>0</v>
      </c>
      <c r="O96" s="3">
        <f t="shared" si="305"/>
        <v>350</v>
      </c>
      <c r="P96" s="3">
        <f t="shared" si="305"/>
        <v>0</v>
      </c>
      <c r="Q96" s="3">
        <f t="shared" si="305"/>
        <v>350</v>
      </c>
      <c r="R96" s="3">
        <f t="shared" si="305"/>
        <v>0</v>
      </c>
      <c r="S96" s="3">
        <f>SUM(S97:S98)</f>
        <v>350</v>
      </c>
      <c r="U96" s="8"/>
      <c r="V96" s="3"/>
      <c r="W96" s="12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</row>
    <row r="97" spans="1:38" x14ac:dyDescent="0.2">
      <c r="A97" s="28" t="s">
        <v>48</v>
      </c>
      <c r="B97" s="2"/>
      <c r="C97" s="25"/>
      <c r="D97" s="13">
        <f>SUM(B97:C97)</f>
        <v>0</v>
      </c>
      <c r="E97" s="44"/>
      <c r="F97" s="13"/>
      <c r="G97" s="83">
        <f t="shared" ref="G97" si="306">+B97+E97</f>
        <v>0</v>
      </c>
      <c r="H97" s="83">
        <f t="shared" ref="H97" si="307">+C97+F97</f>
        <v>0</v>
      </c>
      <c r="I97" s="83">
        <f t="shared" ref="I97" si="308">+G97+H97</f>
        <v>0</v>
      </c>
      <c r="J97" s="80"/>
      <c r="K97" s="80"/>
      <c r="L97" s="80">
        <f>+G97+J97</f>
        <v>0</v>
      </c>
      <c r="M97" s="80">
        <f>+H97+K97</f>
        <v>0</v>
      </c>
      <c r="N97" s="80">
        <f t="shared" ref="N97" si="309">+L97+M97</f>
        <v>0</v>
      </c>
      <c r="O97" s="80"/>
      <c r="P97" s="80"/>
      <c r="Q97" s="80">
        <f>+L97+O97</f>
        <v>0</v>
      </c>
      <c r="R97" s="80">
        <f>+M97+P97</f>
        <v>0</v>
      </c>
      <c r="S97" s="80">
        <f t="shared" ref="S97" si="310">+Q97+R97</f>
        <v>0</v>
      </c>
      <c r="U97" s="8"/>
      <c r="V97" s="3"/>
      <c r="W97" s="12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spans="1:38" x14ac:dyDescent="0.2">
      <c r="A98" s="20" t="s">
        <v>107</v>
      </c>
      <c r="B98" s="3"/>
      <c r="C98" s="14"/>
      <c r="D98" s="3"/>
      <c r="E98" s="8"/>
      <c r="F98" s="8"/>
      <c r="G98" s="8"/>
      <c r="H98" s="8"/>
      <c r="I98" s="8"/>
      <c r="J98" s="3"/>
      <c r="K98" s="3"/>
      <c r="L98" s="3"/>
      <c r="M98" s="3"/>
      <c r="N98" s="3"/>
      <c r="O98" s="2">
        <v>350</v>
      </c>
      <c r="P98" s="2"/>
      <c r="Q98" s="80">
        <f>+L98+O98</f>
        <v>350</v>
      </c>
      <c r="R98" s="80">
        <f>+M98+P98</f>
        <v>0</v>
      </c>
      <c r="S98" s="80">
        <f t="shared" ref="S98" si="311">+Q98+R98</f>
        <v>350</v>
      </c>
      <c r="T98" s="75" t="s">
        <v>5</v>
      </c>
      <c r="U98" s="8">
        <f>SUM(U99:U101)</f>
        <v>0</v>
      </c>
      <c r="V98" s="3">
        <f>SUM(V99:V101)</f>
        <v>0</v>
      </c>
      <c r="W98" s="12">
        <f>SUM(W99:W101)</f>
        <v>0</v>
      </c>
      <c r="X98" s="12">
        <f t="shared" ref="X98:AG98" si="312">SUM(X99:X101)</f>
        <v>0</v>
      </c>
      <c r="Y98" s="12">
        <f t="shared" si="312"/>
        <v>0</v>
      </c>
      <c r="Z98" s="12">
        <f t="shared" si="312"/>
        <v>0</v>
      </c>
      <c r="AA98" s="12">
        <f t="shared" si="312"/>
        <v>0</v>
      </c>
      <c r="AB98" s="12">
        <f t="shared" si="312"/>
        <v>0</v>
      </c>
      <c r="AC98" s="12">
        <f t="shared" si="312"/>
        <v>0</v>
      </c>
      <c r="AD98" s="12">
        <f t="shared" si="312"/>
        <v>0</v>
      </c>
      <c r="AE98" s="12">
        <f t="shared" si="312"/>
        <v>0</v>
      </c>
      <c r="AF98" s="12">
        <f t="shared" si="312"/>
        <v>0</v>
      </c>
      <c r="AG98" s="12">
        <f t="shared" si="312"/>
        <v>0</v>
      </c>
      <c r="AH98" s="12">
        <f t="shared" ref="AH98:AL98" si="313">SUM(AH99:AH101)</f>
        <v>0</v>
      </c>
      <c r="AI98" s="12">
        <f t="shared" si="313"/>
        <v>0</v>
      </c>
      <c r="AJ98" s="12">
        <f t="shared" si="313"/>
        <v>0</v>
      </c>
      <c r="AK98" s="12">
        <f t="shared" si="313"/>
        <v>0</v>
      </c>
      <c r="AL98" s="12">
        <f t="shared" si="313"/>
        <v>0</v>
      </c>
    </row>
    <row r="99" spans="1:38" x14ac:dyDescent="0.2">
      <c r="A99" s="21" t="s">
        <v>49</v>
      </c>
      <c r="B99" s="3">
        <f>SUM(A100)</f>
        <v>0</v>
      </c>
      <c r="C99" s="14">
        <f>SUM(B100)</f>
        <v>0</v>
      </c>
      <c r="D99" s="3">
        <f>SUM(C100)</f>
        <v>0</v>
      </c>
      <c r="E99" s="3">
        <f t="shared" ref="E99:I99" si="314">SUM(D100)</f>
        <v>0</v>
      </c>
      <c r="F99" s="3">
        <f t="shared" si="314"/>
        <v>0</v>
      </c>
      <c r="G99" s="3">
        <f t="shared" si="314"/>
        <v>0</v>
      </c>
      <c r="H99" s="3">
        <f t="shared" si="314"/>
        <v>0</v>
      </c>
      <c r="I99" s="3">
        <f t="shared" si="314"/>
        <v>0</v>
      </c>
      <c r="J99" s="3">
        <f>SUM(I100)</f>
        <v>0</v>
      </c>
      <c r="K99" s="3">
        <f t="shared" ref="K99" si="315">SUM(J100)</f>
        <v>0</v>
      </c>
      <c r="L99" s="3">
        <f>SUM(K100)</f>
        <v>0</v>
      </c>
      <c r="M99" s="3">
        <f t="shared" ref="M99" si="316">SUM(L100)</f>
        <v>0</v>
      </c>
      <c r="N99" s="3">
        <f t="shared" ref="N99" si="317">SUM(M100)</f>
        <v>0</v>
      </c>
      <c r="O99" s="3">
        <f>SUM(N100)</f>
        <v>0</v>
      </c>
      <c r="P99" s="3">
        <f t="shared" ref="P99" si="318">SUM(O100)</f>
        <v>0</v>
      </c>
      <c r="Q99" s="3">
        <f>SUM(P100)</f>
        <v>0</v>
      </c>
      <c r="R99" s="3">
        <f t="shared" ref="R99" si="319">SUM(Q100)</f>
        <v>0</v>
      </c>
      <c r="S99" s="3">
        <f t="shared" ref="S99" si="320">SUM(R100)</f>
        <v>0</v>
      </c>
      <c r="T99" s="49" t="s">
        <v>9</v>
      </c>
      <c r="U99" s="64"/>
      <c r="V99" s="2"/>
      <c r="W99" s="27">
        <f>SUM(U99:V99)</f>
        <v>0</v>
      </c>
      <c r="X99" s="1"/>
      <c r="Y99" s="1"/>
      <c r="Z99" s="2">
        <f t="shared" ref="Z99" si="321">+U99+X99</f>
        <v>0</v>
      </c>
      <c r="AA99" s="2">
        <f t="shared" ref="AA99" si="322">+V99+Y99</f>
        <v>0</v>
      </c>
      <c r="AB99" s="2">
        <f t="shared" ref="AB99" si="323">+Z99+AA99</f>
        <v>0</v>
      </c>
      <c r="AC99" s="1"/>
      <c r="AD99" s="1"/>
      <c r="AE99" s="2">
        <f t="shared" ref="AE99" si="324">+Z99+AC99</f>
        <v>0</v>
      </c>
      <c r="AF99" s="2">
        <f t="shared" ref="AF99" si="325">+AA99+AD99</f>
        <v>0</v>
      </c>
      <c r="AG99" s="2">
        <f t="shared" ref="AG99" si="326">+AE99+AF99</f>
        <v>0</v>
      </c>
      <c r="AH99" s="1"/>
      <c r="AI99" s="1"/>
      <c r="AJ99" s="2">
        <f t="shared" ref="AJ99:AJ101" si="327">+AE99+AH99</f>
        <v>0</v>
      </c>
      <c r="AK99" s="2">
        <f t="shared" ref="AK99:AK101" si="328">+AF99+AI99</f>
        <v>0</v>
      </c>
      <c r="AL99" s="2">
        <f t="shared" ref="AL99:AL101" si="329">+AJ99+AK99</f>
        <v>0</v>
      </c>
    </row>
    <row r="100" spans="1:38" x14ac:dyDescent="0.2">
      <c r="A100" s="20" t="s">
        <v>50</v>
      </c>
      <c r="B100" s="2"/>
      <c r="C100" s="25"/>
      <c r="D100" s="13"/>
      <c r="E100" s="44"/>
      <c r="F100" s="44"/>
      <c r="G100" s="44"/>
      <c r="H100" s="44"/>
      <c r="I100" s="44"/>
      <c r="J100" s="13"/>
      <c r="K100" s="13"/>
      <c r="L100" s="80">
        <f>+G100+J100</f>
        <v>0</v>
      </c>
      <c r="M100" s="80">
        <f>+H100+K100</f>
        <v>0</v>
      </c>
      <c r="N100" s="80">
        <f t="shared" ref="N100" si="330">+L100+M100</f>
        <v>0</v>
      </c>
      <c r="O100" s="13"/>
      <c r="P100" s="13"/>
      <c r="Q100" s="80">
        <f>+L100+O100</f>
        <v>0</v>
      </c>
      <c r="R100" s="80">
        <f>+M100+P100</f>
        <v>0</v>
      </c>
      <c r="S100" s="80">
        <f t="shared" ref="S100" si="331">+Q100+R100</f>
        <v>0</v>
      </c>
      <c r="T100" s="49" t="s">
        <v>10</v>
      </c>
      <c r="U100" s="64"/>
      <c r="V100" s="2"/>
      <c r="W100" s="27">
        <f>SUM(U100:V100)</f>
        <v>0</v>
      </c>
      <c r="X100" s="1"/>
      <c r="Y100" s="1"/>
      <c r="Z100" s="2">
        <f t="shared" ref="Z100:Z101" si="332">+U100+X100</f>
        <v>0</v>
      </c>
      <c r="AA100" s="2">
        <f t="shared" ref="AA100:AA101" si="333">+V100+Y100</f>
        <v>0</v>
      </c>
      <c r="AB100" s="2">
        <f t="shared" ref="AB100:AB101" si="334">+Z100+AA100</f>
        <v>0</v>
      </c>
      <c r="AC100" s="1"/>
      <c r="AD100" s="1"/>
      <c r="AE100" s="2">
        <f t="shared" ref="AE100:AE101" si="335">+Z100+AC100</f>
        <v>0</v>
      </c>
      <c r="AF100" s="2">
        <f t="shared" ref="AF100:AF101" si="336">+AA100+AD100</f>
        <v>0</v>
      </c>
      <c r="AG100" s="2">
        <f t="shared" ref="AG100:AG101" si="337">+AE100+AF100</f>
        <v>0</v>
      </c>
      <c r="AH100" s="1"/>
      <c r="AI100" s="1"/>
      <c r="AJ100" s="2">
        <f t="shared" si="327"/>
        <v>0</v>
      </c>
      <c r="AK100" s="2">
        <f t="shared" si="328"/>
        <v>0</v>
      </c>
      <c r="AL100" s="2">
        <f t="shared" si="329"/>
        <v>0</v>
      </c>
    </row>
    <row r="101" spans="1:38" x14ac:dyDescent="0.2">
      <c r="A101" s="20" t="s">
        <v>105</v>
      </c>
      <c r="B101" s="1"/>
      <c r="C101" s="25"/>
      <c r="D101" s="13"/>
      <c r="E101" s="44"/>
      <c r="F101" s="44"/>
      <c r="G101" s="44"/>
      <c r="H101" s="44"/>
      <c r="I101" s="44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49" t="s">
        <v>11</v>
      </c>
      <c r="U101" s="64"/>
      <c r="V101" s="2"/>
      <c r="W101" s="27">
        <f>SUM(U101:V101)</f>
        <v>0</v>
      </c>
      <c r="X101" s="1"/>
      <c r="Y101" s="1"/>
      <c r="Z101" s="2">
        <f t="shared" si="332"/>
        <v>0</v>
      </c>
      <c r="AA101" s="2">
        <f t="shared" si="333"/>
        <v>0</v>
      </c>
      <c r="AB101" s="2">
        <f t="shared" si="334"/>
        <v>0</v>
      </c>
      <c r="AC101" s="1"/>
      <c r="AD101" s="1"/>
      <c r="AE101" s="2">
        <f t="shared" si="335"/>
        <v>0</v>
      </c>
      <c r="AF101" s="2">
        <f t="shared" si="336"/>
        <v>0</v>
      </c>
      <c r="AG101" s="2">
        <f t="shared" si="337"/>
        <v>0</v>
      </c>
      <c r="AH101" s="1"/>
      <c r="AI101" s="1"/>
      <c r="AJ101" s="2">
        <f t="shared" si="327"/>
        <v>0</v>
      </c>
      <c r="AK101" s="2">
        <f t="shared" si="328"/>
        <v>0</v>
      </c>
      <c r="AL101" s="2">
        <f t="shared" si="329"/>
        <v>0</v>
      </c>
    </row>
    <row r="102" spans="1:38" x14ac:dyDescent="0.2">
      <c r="A102" s="21" t="s">
        <v>51</v>
      </c>
      <c r="B102" s="3">
        <f>SUM(B103)</f>
        <v>0</v>
      </c>
      <c r="C102" s="14">
        <f>SUM(C103)</f>
        <v>0</v>
      </c>
      <c r="D102" s="3">
        <f>SUM(D103)</f>
        <v>0</v>
      </c>
      <c r="E102" s="3">
        <f t="shared" ref="E102:S102" si="338">SUM(E103)</f>
        <v>0</v>
      </c>
      <c r="F102" s="3">
        <f t="shared" si="338"/>
        <v>0</v>
      </c>
      <c r="G102" s="3">
        <f t="shared" si="338"/>
        <v>0</v>
      </c>
      <c r="H102" s="3">
        <f t="shared" si="338"/>
        <v>0</v>
      </c>
      <c r="I102" s="3">
        <f t="shared" si="338"/>
        <v>0</v>
      </c>
      <c r="J102" s="3">
        <f t="shared" si="338"/>
        <v>0</v>
      </c>
      <c r="K102" s="3">
        <f t="shared" si="338"/>
        <v>0</v>
      </c>
      <c r="L102" s="3">
        <f t="shared" si="338"/>
        <v>0</v>
      </c>
      <c r="M102" s="3">
        <f t="shared" si="338"/>
        <v>0</v>
      </c>
      <c r="N102" s="3">
        <f t="shared" si="338"/>
        <v>0</v>
      </c>
      <c r="O102" s="3">
        <f t="shared" si="338"/>
        <v>0</v>
      </c>
      <c r="P102" s="3">
        <f t="shared" si="338"/>
        <v>0</v>
      </c>
      <c r="Q102" s="3">
        <f t="shared" si="338"/>
        <v>0</v>
      </c>
      <c r="R102" s="3">
        <f t="shared" si="338"/>
        <v>0</v>
      </c>
      <c r="S102" s="3">
        <f t="shared" si="338"/>
        <v>0</v>
      </c>
      <c r="T102" s="40"/>
      <c r="U102" s="64"/>
      <c r="V102" s="2"/>
      <c r="W102" s="12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</row>
    <row r="103" spans="1:38" x14ac:dyDescent="0.2">
      <c r="A103" s="20" t="s">
        <v>52</v>
      </c>
      <c r="B103" s="17"/>
      <c r="C103" s="29"/>
      <c r="D103" s="13">
        <f>SUM(B103:C103)</f>
        <v>0</v>
      </c>
      <c r="E103" s="44"/>
      <c r="F103" s="13"/>
      <c r="G103" s="83">
        <f t="shared" ref="G103" si="339">+B103+E103</f>
        <v>0</v>
      </c>
      <c r="H103" s="83">
        <f t="shared" ref="H103" si="340">+C103+F103</f>
        <v>0</v>
      </c>
      <c r="I103" s="83">
        <f t="shared" ref="I103" si="341">+G103+H103</f>
        <v>0</v>
      </c>
      <c r="J103" s="80"/>
      <c r="K103" s="80"/>
      <c r="L103" s="80">
        <f>+G103+J103</f>
        <v>0</v>
      </c>
      <c r="M103" s="80">
        <f>+H103+K103</f>
        <v>0</v>
      </c>
      <c r="N103" s="80">
        <f t="shared" ref="N103" si="342">+L103+M103</f>
        <v>0</v>
      </c>
      <c r="O103" s="80"/>
      <c r="P103" s="80"/>
      <c r="Q103" s="80">
        <f>+L103+O103</f>
        <v>0</v>
      </c>
      <c r="R103" s="80">
        <f>+M103+P103</f>
        <v>0</v>
      </c>
      <c r="S103" s="80">
        <f t="shared" ref="S103" si="343">+Q103+R103</f>
        <v>0</v>
      </c>
      <c r="T103" s="40"/>
      <c r="U103" s="64"/>
      <c r="V103" s="2"/>
      <c r="W103" s="12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</row>
    <row r="104" spans="1:38" x14ac:dyDescent="0.2">
      <c r="A104" s="1" t="s">
        <v>106</v>
      </c>
      <c r="B104" s="32"/>
      <c r="C104" s="25"/>
      <c r="D104" s="33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21"/>
      <c r="U104" s="68"/>
      <c r="V104" s="43"/>
      <c r="W104" s="63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</row>
    <row r="105" spans="1:38" x14ac:dyDescent="0.2">
      <c r="A105" s="6" t="s">
        <v>18</v>
      </c>
      <c r="B105" s="7">
        <f t="shared" ref="B105:F105" si="344">SUM(B64,B69,B73,B84,B96,B99,B102,)</f>
        <v>271011</v>
      </c>
      <c r="C105" s="7">
        <f t="shared" si="344"/>
        <v>0</v>
      </c>
      <c r="D105" s="7">
        <f t="shared" si="344"/>
        <v>271011</v>
      </c>
      <c r="E105" s="7">
        <f t="shared" si="344"/>
        <v>26000</v>
      </c>
      <c r="F105" s="7">
        <f t="shared" si="344"/>
        <v>0</v>
      </c>
      <c r="G105" s="7">
        <f>SUM(G64,G69,G73,G84,G96,G99,G102,)</f>
        <v>297011</v>
      </c>
      <c r="H105" s="7">
        <f t="shared" ref="H105:N105" si="345">SUM(H64,H69,H73,H84,H96,H99,H102,)</f>
        <v>0</v>
      </c>
      <c r="I105" s="7">
        <f t="shared" si="345"/>
        <v>297011</v>
      </c>
      <c r="J105" s="7">
        <f t="shared" si="345"/>
        <v>0</v>
      </c>
      <c r="K105" s="7">
        <f t="shared" si="345"/>
        <v>0</v>
      </c>
      <c r="L105" s="7">
        <f t="shared" si="345"/>
        <v>297011</v>
      </c>
      <c r="M105" s="7">
        <f t="shared" si="345"/>
        <v>0</v>
      </c>
      <c r="N105" s="7">
        <f t="shared" si="345"/>
        <v>297011</v>
      </c>
      <c r="O105" s="7">
        <f t="shared" ref="O105:S105" si="346">SUM(O64,O69,O73,O84,O96,O99,O102,)</f>
        <v>24215</v>
      </c>
      <c r="P105" s="7">
        <f t="shared" si="346"/>
        <v>0</v>
      </c>
      <c r="Q105" s="7">
        <f t="shared" si="346"/>
        <v>321226</v>
      </c>
      <c r="R105" s="7">
        <f t="shared" si="346"/>
        <v>0</v>
      </c>
      <c r="S105" s="7">
        <f t="shared" si="346"/>
        <v>321226</v>
      </c>
      <c r="T105" s="9" t="s">
        <v>21</v>
      </c>
      <c r="U105" s="69">
        <f>SUM(U64,U66,U68,U73,U75,U82,U84,U87,U98)</f>
        <v>2298649</v>
      </c>
      <c r="V105" s="5">
        <f>SUM(V64,V66,V68,V73,V75,V82,V84,V87,V98)</f>
        <v>463758</v>
      </c>
      <c r="W105" s="56">
        <f>SUM(W64,W66,W68,W73,W75,W82,W84,W87,W98)</f>
        <v>2762407</v>
      </c>
      <c r="X105" s="56">
        <f t="shared" ref="X105:AG105" si="347">SUM(X64,X66,X68,X73,X75,X82,X84,X87,X98)</f>
        <v>190100</v>
      </c>
      <c r="Y105" s="56">
        <f t="shared" si="347"/>
        <v>49878</v>
      </c>
      <c r="Z105" s="56">
        <f t="shared" si="347"/>
        <v>2488749</v>
      </c>
      <c r="AA105" s="56">
        <f t="shared" si="347"/>
        <v>513636</v>
      </c>
      <c r="AB105" s="56">
        <f t="shared" si="347"/>
        <v>3002385</v>
      </c>
      <c r="AC105" s="56">
        <f t="shared" si="347"/>
        <v>83416</v>
      </c>
      <c r="AD105" s="56">
        <f t="shared" si="347"/>
        <v>13679</v>
      </c>
      <c r="AE105" s="56">
        <f t="shared" si="347"/>
        <v>2572165</v>
      </c>
      <c r="AF105" s="56">
        <f t="shared" si="347"/>
        <v>527315</v>
      </c>
      <c r="AG105" s="56">
        <f t="shared" si="347"/>
        <v>3099480</v>
      </c>
      <c r="AH105" s="56">
        <f t="shared" ref="AH105:AL105" si="348">SUM(AH64,AH66,AH68,AH73,AH75,AH82,AH84,AH87,AH98)</f>
        <v>-137080</v>
      </c>
      <c r="AI105" s="56">
        <f t="shared" si="348"/>
        <v>-14058</v>
      </c>
      <c r="AJ105" s="56">
        <f t="shared" si="348"/>
        <v>2435085</v>
      </c>
      <c r="AK105" s="56">
        <f t="shared" si="348"/>
        <v>513257</v>
      </c>
      <c r="AL105" s="56">
        <f t="shared" si="348"/>
        <v>2948342</v>
      </c>
    </row>
    <row r="106" spans="1:38" x14ac:dyDescent="0.2">
      <c r="A106" s="15" t="s">
        <v>19</v>
      </c>
      <c r="B106" s="3"/>
      <c r="C106" s="3"/>
      <c r="D106" s="3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40" t="s">
        <v>58</v>
      </c>
      <c r="U106" s="58"/>
      <c r="V106" s="3"/>
      <c r="W106" s="12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</row>
    <row r="107" spans="1:38" ht="12.75" customHeight="1" x14ac:dyDescent="0.2">
      <c r="A107" s="22" t="s">
        <v>63</v>
      </c>
      <c r="B107" s="3"/>
      <c r="C107" s="3"/>
      <c r="D107" s="3"/>
      <c r="E107" s="3"/>
      <c r="F107" s="3"/>
      <c r="G107" s="83">
        <f t="shared" ref="G107" si="349">+B107+E107</f>
        <v>0</v>
      </c>
      <c r="H107" s="83">
        <f t="shared" ref="H107" si="350">+C107+F107</f>
        <v>0</v>
      </c>
      <c r="I107" s="83">
        <f t="shared" ref="I107" si="351">+G107+H107</f>
        <v>0</v>
      </c>
      <c r="J107" s="80"/>
      <c r="K107" s="80"/>
      <c r="L107" s="80">
        <f t="shared" ref="L107:M112" si="352">+G107+J107</f>
        <v>0</v>
      </c>
      <c r="M107" s="80">
        <f t="shared" si="352"/>
        <v>0</v>
      </c>
      <c r="N107" s="80">
        <f t="shared" ref="N107" si="353">+L107+M107</f>
        <v>0</v>
      </c>
      <c r="O107" s="80"/>
      <c r="P107" s="80"/>
      <c r="Q107" s="80">
        <f t="shared" ref="Q107:R112" si="354">+L107+O107</f>
        <v>0</v>
      </c>
      <c r="R107" s="80">
        <f t="shared" si="354"/>
        <v>0</v>
      </c>
      <c r="S107" s="80">
        <f t="shared" ref="S107:S112" si="355">+Q107+R107</f>
        <v>0</v>
      </c>
      <c r="T107" s="90" t="s">
        <v>64</v>
      </c>
      <c r="U107" s="8"/>
      <c r="V107" s="3"/>
      <c r="W107" s="12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</row>
    <row r="108" spans="1:38" ht="12.75" customHeight="1" x14ac:dyDescent="0.2">
      <c r="A108" s="50" t="s">
        <v>72</v>
      </c>
      <c r="B108" s="51"/>
      <c r="C108" s="51"/>
      <c r="D108" s="51">
        <f>SUM(B108:C108)</f>
        <v>0</v>
      </c>
      <c r="E108" s="70"/>
      <c r="F108" s="51"/>
      <c r="G108" s="83">
        <f t="shared" ref="G108:G112" si="356">+B108+E108</f>
        <v>0</v>
      </c>
      <c r="H108" s="83">
        <f t="shared" ref="H108:H112" si="357">+C108+F108</f>
        <v>0</v>
      </c>
      <c r="I108" s="83">
        <f t="shared" ref="I108:I112" si="358">+G108+H108</f>
        <v>0</v>
      </c>
      <c r="J108" s="80"/>
      <c r="K108" s="80"/>
      <c r="L108" s="80">
        <f t="shared" si="352"/>
        <v>0</v>
      </c>
      <c r="M108" s="80">
        <f t="shared" si="352"/>
        <v>0</v>
      </c>
      <c r="N108" s="80">
        <f t="shared" ref="N108:N112" si="359">+L108+M108</f>
        <v>0</v>
      </c>
      <c r="O108" s="80"/>
      <c r="P108" s="80"/>
      <c r="Q108" s="80">
        <f t="shared" si="354"/>
        <v>0</v>
      </c>
      <c r="R108" s="80">
        <f t="shared" si="354"/>
        <v>0</v>
      </c>
      <c r="S108" s="80">
        <f t="shared" si="355"/>
        <v>0</v>
      </c>
      <c r="T108" s="85" t="s">
        <v>75</v>
      </c>
      <c r="U108" s="70"/>
      <c r="V108" s="51"/>
      <c r="W108" s="72">
        <f>SUM(U108:V108)</f>
        <v>0</v>
      </c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</row>
    <row r="109" spans="1:38" ht="12.75" customHeight="1" x14ac:dyDescent="0.2">
      <c r="A109" s="50" t="s">
        <v>73</v>
      </c>
      <c r="B109" s="51"/>
      <c r="C109" s="51"/>
      <c r="D109" s="51">
        <f>SUM(B109:C109)</f>
        <v>0</v>
      </c>
      <c r="E109" s="70"/>
      <c r="F109" s="51"/>
      <c r="G109" s="83">
        <f t="shared" si="356"/>
        <v>0</v>
      </c>
      <c r="H109" s="83">
        <f t="shared" si="357"/>
        <v>0</v>
      </c>
      <c r="I109" s="83">
        <f t="shared" si="358"/>
        <v>0</v>
      </c>
      <c r="J109" s="80"/>
      <c r="K109" s="80"/>
      <c r="L109" s="80">
        <f t="shared" si="352"/>
        <v>0</v>
      </c>
      <c r="M109" s="80">
        <f t="shared" si="352"/>
        <v>0</v>
      </c>
      <c r="N109" s="80">
        <f t="shared" si="359"/>
        <v>0</v>
      </c>
      <c r="O109" s="80"/>
      <c r="P109" s="80"/>
      <c r="Q109" s="80">
        <f t="shared" si="354"/>
        <v>0</v>
      </c>
      <c r="R109" s="80">
        <f t="shared" si="354"/>
        <v>0</v>
      </c>
      <c r="S109" s="80">
        <f t="shared" si="355"/>
        <v>0</v>
      </c>
      <c r="T109" s="85" t="s">
        <v>76</v>
      </c>
      <c r="U109" s="70"/>
      <c r="V109" s="51"/>
      <c r="W109" s="72">
        <f>SUM(U109:V109)</f>
        <v>0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</row>
    <row r="110" spans="1:38" ht="12.75" customHeight="1" x14ac:dyDescent="0.2">
      <c r="A110" s="50" t="s">
        <v>74</v>
      </c>
      <c r="B110" s="51"/>
      <c r="C110" s="51"/>
      <c r="D110" s="51"/>
      <c r="E110" s="70"/>
      <c r="F110" s="51"/>
      <c r="G110" s="83">
        <f t="shared" si="356"/>
        <v>0</v>
      </c>
      <c r="H110" s="83">
        <f t="shared" si="357"/>
        <v>0</v>
      </c>
      <c r="I110" s="83">
        <f t="shared" si="358"/>
        <v>0</v>
      </c>
      <c r="J110" s="80"/>
      <c r="K110" s="80"/>
      <c r="L110" s="80">
        <f t="shared" si="352"/>
        <v>0</v>
      </c>
      <c r="M110" s="80">
        <f t="shared" si="352"/>
        <v>0</v>
      </c>
      <c r="N110" s="80">
        <f t="shared" si="359"/>
        <v>0</v>
      </c>
      <c r="O110" s="80"/>
      <c r="P110" s="80"/>
      <c r="Q110" s="80">
        <f t="shared" si="354"/>
        <v>0</v>
      </c>
      <c r="R110" s="80">
        <f t="shared" si="354"/>
        <v>0</v>
      </c>
      <c r="S110" s="80">
        <f t="shared" si="355"/>
        <v>0</v>
      </c>
      <c r="T110" s="85" t="s">
        <v>77</v>
      </c>
      <c r="U110" s="70"/>
      <c r="V110" s="51"/>
      <c r="W110" s="72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</row>
    <row r="111" spans="1:38" ht="12.75" customHeight="1" x14ac:dyDescent="0.2">
      <c r="A111" s="22" t="s">
        <v>67</v>
      </c>
      <c r="B111" s="3"/>
      <c r="C111" s="3"/>
      <c r="D111" s="3"/>
      <c r="E111" s="8"/>
      <c r="F111" s="3"/>
      <c r="G111" s="83">
        <f t="shared" si="356"/>
        <v>0</v>
      </c>
      <c r="H111" s="83">
        <f t="shared" si="357"/>
        <v>0</v>
      </c>
      <c r="I111" s="83">
        <f t="shared" si="358"/>
        <v>0</v>
      </c>
      <c r="J111" s="80"/>
      <c r="K111" s="80"/>
      <c r="L111" s="80">
        <f t="shared" si="352"/>
        <v>0</v>
      </c>
      <c r="M111" s="80">
        <f t="shared" si="352"/>
        <v>0</v>
      </c>
      <c r="N111" s="80">
        <f t="shared" si="359"/>
        <v>0</v>
      </c>
      <c r="O111" s="80"/>
      <c r="P111" s="80"/>
      <c r="Q111" s="80">
        <f t="shared" si="354"/>
        <v>0</v>
      </c>
      <c r="R111" s="80">
        <f t="shared" si="354"/>
        <v>0</v>
      </c>
      <c r="S111" s="80">
        <f t="shared" si="355"/>
        <v>0</v>
      </c>
      <c r="T111" s="49" t="s">
        <v>68</v>
      </c>
      <c r="U111" s="8"/>
      <c r="V111" s="3"/>
      <c r="W111" s="12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</row>
    <row r="112" spans="1:38" ht="12.75" customHeight="1" x14ac:dyDescent="0.2">
      <c r="A112" s="22" t="s">
        <v>61</v>
      </c>
      <c r="B112" s="13"/>
      <c r="C112" s="13"/>
      <c r="D112" s="13"/>
      <c r="E112" s="13">
        <v>24483</v>
      </c>
      <c r="F112" s="13">
        <v>88</v>
      </c>
      <c r="G112" s="83">
        <f t="shared" si="356"/>
        <v>24483</v>
      </c>
      <c r="H112" s="83">
        <f t="shared" si="357"/>
        <v>88</v>
      </c>
      <c r="I112" s="83">
        <f t="shared" si="358"/>
        <v>24571</v>
      </c>
      <c r="J112" s="83"/>
      <c r="K112" s="83"/>
      <c r="L112" s="80">
        <f t="shared" si="352"/>
        <v>24483</v>
      </c>
      <c r="M112" s="80">
        <f t="shared" si="352"/>
        <v>88</v>
      </c>
      <c r="N112" s="80">
        <f t="shared" si="359"/>
        <v>24571</v>
      </c>
      <c r="O112" s="83"/>
      <c r="P112" s="83"/>
      <c r="Q112" s="80">
        <f t="shared" si="354"/>
        <v>24483</v>
      </c>
      <c r="R112" s="80">
        <f t="shared" si="354"/>
        <v>88</v>
      </c>
      <c r="S112" s="80">
        <f t="shared" si="355"/>
        <v>24571</v>
      </c>
      <c r="T112" s="17" t="s">
        <v>66</v>
      </c>
      <c r="U112" s="8"/>
      <c r="V112" s="3"/>
      <c r="W112" s="12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</row>
    <row r="113" spans="1:38" ht="12.75" customHeight="1" x14ac:dyDescent="0.2">
      <c r="A113" s="22" t="s">
        <v>97</v>
      </c>
      <c r="B113" s="13"/>
      <c r="C113" s="13"/>
      <c r="D113" s="13"/>
      <c r="E113" s="13"/>
      <c r="F113" s="1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6"/>
      <c r="U113" s="33"/>
      <c r="V113" s="3"/>
      <c r="W113" s="12"/>
      <c r="X113" s="48"/>
      <c r="Y113" s="48"/>
      <c r="Z113" s="48"/>
      <c r="AA113" s="48"/>
      <c r="AB113" s="48"/>
      <c r="AC113" s="1"/>
      <c r="AD113" s="1"/>
      <c r="AE113" s="1"/>
      <c r="AF113" s="1"/>
      <c r="AG113" s="1"/>
      <c r="AH113" s="1"/>
      <c r="AI113" s="1"/>
      <c r="AJ113" s="1"/>
      <c r="AK113" s="1"/>
      <c r="AL113" s="1"/>
    </row>
    <row r="114" spans="1:38" x14ac:dyDescent="0.2">
      <c r="A114" s="11" t="s">
        <v>20</v>
      </c>
      <c r="B114" s="4">
        <f>SUM(B105:B112)</f>
        <v>271011</v>
      </c>
      <c r="C114" s="4">
        <f>SUM(C105:C112)</f>
        <v>0</v>
      </c>
      <c r="D114" s="4">
        <f>SUM(D105:D112)</f>
        <v>271011</v>
      </c>
      <c r="E114" s="4">
        <f t="shared" ref="E114:H114" si="360">SUM(E105:E112)</f>
        <v>50483</v>
      </c>
      <c r="F114" s="4">
        <f t="shared" si="360"/>
        <v>88</v>
      </c>
      <c r="G114" s="4">
        <f t="shared" si="360"/>
        <v>321494</v>
      </c>
      <c r="H114" s="4">
        <f t="shared" si="360"/>
        <v>88</v>
      </c>
      <c r="I114" s="4">
        <f>SUM(I105:I113)</f>
        <v>321582</v>
      </c>
      <c r="J114" s="4">
        <f t="shared" ref="J114:N114" si="361">SUM(J105:J113)</f>
        <v>0</v>
      </c>
      <c r="K114" s="4">
        <f t="shared" si="361"/>
        <v>0</v>
      </c>
      <c r="L114" s="4">
        <f t="shared" si="361"/>
        <v>321494</v>
      </c>
      <c r="M114" s="4">
        <f t="shared" si="361"/>
        <v>88</v>
      </c>
      <c r="N114" s="4">
        <f t="shared" si="361"/>
        <v>321582</v>
      </c>
      <c r="O114" s="4">
        <f t="shared" ref="O114:S114" si="362">SUM(O105:O113)</f>
        <v>24215</v>
      </c>
      <c r="P114" s="4">
        <f t="shared" si="362"/>
        <v>0</v>
      </c>
      <c r="Q114" s="4">
        <f t="shared" si="362"/>
        <v>345709</v>
      </c>
      <c r="R114" s="4">
        <f t="shared" si="362"/>
        <v>88</v>
      </c>
      <c r="S114" s="4">
        <f t="shared" si="362"/>
        <v>345797</v>
      </c>
      <c r="T114" s="9" t="s">
        <v>23</v>
      </c>
      <c r="U114" s="71">
        <f>SUM(U105:U112)</f>
        <v>2298649</v>
      </c>
      <c r="V114" s="4">
        <f>SUM(V105:V112)</f>
        <v>463758</v>
      </c>
      <c r="W114" s="57">
        <f>SUM(W105:W112)</f>
        <v>2762407</v>
      </c>
      <c r="X114" s="57">
        <f t="shared" ref="X114:AG114" si="363">SUM(X105:X112)</f>
        <v>190100</v>
      </c>
      <c r="Y114" s="57">
        <f t="shared" si="363"/>
        <v>49878</v>
      </c>
      <c r="Z114" s="57">
        <f t="shared" si="363"/>
        <v>2488749</v>
      </c>
      <c r="AA114" s="57">
        <f t="shared" si="363"/>
        <v>513636</v>
      </c>
      <c r="AB114" s="57">
        <f t="shared" si="363"/>
        <v>3002385</v>
      </c>
      <c r="AC114" s="57">
        <f t="shared" si="363"/>
        <v>83416</v>
      </c>
      <c r="AD114" s="57">
        <f t="shared" si="363"/>
        <v>13679</v>
      </c>
      <c r="AE114" s="57">
        <f t="shared" si="363"/>
        <v>2572165</v>
      </c>
      <c r="AF114" s="57">
        <f t="shared" si="363"/>
        <v>527315</v>
      </c>
      <c r="AG114" s="57">
        <f t="shared" si="363"/>
        <v>3099480</v>
      </c>
      <c r="AH114" s="57">
        <f t="shared" ref="AH114:AL114" si="364">SUM(AH105:AH112)</f>
        <v>-137080</v>
      </c>
      <c r="AI114" s="57">
        <f t="shared" si="364"/>
        <v>-14058</v>
      </c>
      <c r="AJ114" s="57">
        <f t="shared" si="364"/>
        <v>2435085</v>
      </c>
      <c r="AK114" s="57">
        <f t="shared" si="364"/>
        <v>513257</v>
      </c>
      <c r="AL114" s="57">
        <f t="shared" si="364"/>
        <v>2948342</v>
      </c>
    </row>
    <row r="115" spans="1:38" ht="12.75" customHeight="1" x14ac:dyDescent="0.2">
      <c r="W115" s="16"/>
    </row>
    <row r="116" spans="1:38" x14ac:dyDescent="0.2">
      <c r="A116" s="104" t="str">
        <f>+A2</f>
        <v>Komárom Város Önkormányzata és az általa irányított költségvetési szervek 2024. évi tervezett bevételeinek és kiadásainak módosítása</v>
      </c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  <c r="AA116" s="104"/>
      <c r="AB116" s="104"/>
    </row>
    <row r="117" spans="1:38" ht="13.5" customHeight="1" x14ac:dyDescent="0.2">
      <c r="V117" s="23"/>
      <c r="AG117" s="24"/>
      <c r="AL117" s="24" t="s">
        <v>15</v>
      </c>
    </row>
    <row r="118" spans="1:38" ht="31.5" customHeight="1" x14ac:dyDescent="0.2">
      <c r="A118" s="113" t="s">
        <v>0</v>
      </c>
      <c r="B118" s="109" t="s">
        <v>84</v>
      </c>
      <c r="C118" s="109"/>
      <c r="D118" s="109"/>
      <c r="E118" s="101" t="s">
        <v>89</v>
      </c>
      <c r="F118" s="102"/>
      <c r="G118" s="101" t="s">
        <v>94</v>
      </c>
      <c r="H118" s="103"/>
      <c r="I118" s="102"/>
      <c r="J118" s="110" t="str">
        <f>+J4</f>
        <v>Javasolt módosítás</v>
      </c>
      <c r="K118" s="111"/>
      <c r="L118" s="110" t="str">
        <f>+G118</f>
        <v>2024. évi módosított bevételek                            GAZDASÁGI SZERVEZETTEL  RENDELKEZŐ INTÉZMÉNYEK</v>
      </c>
      <c r="M118" s="112"/>
      <c r="N118" s="111"/>
      <c r="O118" s="110" t="str">
        <f>+O4</f>
        <v>Javasolt módosítás</v>
      </c>
      <c r="P118" s="111"/>
      <c r="Q118" s="110" t="str">
        <f>+L118</f>
        <v>2024. évi módosított bevételek                            GAZDASÁGI SZERVEZETTEL  RENDELKEZŐ INTÉZMÉNYEK</v>
      </c>
      <c r="R118" s="112"/>
      <c r="S118" s="111"/>
      <c r="T118" s="105" t="s">
        <v>1</v>
      </c>
      <c r="U118" s="109" t="s">
        <v>85</v>
      </c>
      <c r="V118" s="109"/>
      <c r="W118" s="109"/>
      <c r="X118" s="101" t="s">
        <v>89</v>
      </c>
      <c r="Y118" s="102"/>
      <c r="Z118" s="101" t="s">
        <v>95</v>
      </c>
      <c r="AA118" s="103"/>
      <c r="AB118" s="102"/>
      <c r="AC118" s="101" t="s">
        <v>89</v>
      </c>
      <c r="AD118" s="102"/>
      <c r="AE118" s="101" t="s">
        <v>112</v>
      </c>
      <c r="AF118" s="103"/>
      <c r="AG118" s="102"/>
      <c r="AH118" s="101" t="s">
        <v>89</v>
      </c>
      <c r="AI118" s="102"/>
      <c r="AJ118" s="101" t="s">
        <v>112</v>
      </c>
      <c r="AK118" s="103"/>
      <c r="AL118" s="102"/>
    </row>
    <row r="119" spans="1:38" ht="12.75" customHeight="1" x14ac:dyDescent="0.2">
      <c r="A119" s="113"/>
      <c r="B119" s="108" t="s">
        <v>12</v>
      </c>
      <c r="C119" s="108" t="s">
        <v>13</v>
      </c>
      <c r="D119" s="98" t="str">
        <f>+D5</f>
        <v>1/2024.(I.24.) önk.rendelet eredeti ei.</v>
      </c>
      <c r="E119" s="98" t="s">
        <v>12</v>
      </c>
      <c r="F119" s="98" t="s">
        <v>13</v>
      </c>
      <c r="G119" s="98" t="s">
        <v>12</v>
      </c>
      <c r="H119" s="98" t="s">
        <v>13</v>
      </c>
      <c r="I119" s="100" t="str">
        <f>+I62</f>
        <v>5/2024.(VI.26.) önk.rendelet mód. ei.</v>
      </c>
      <c r="J119" s="100" t="str">
        <f>+J5</f>
        <v>Kötelező feladatok</v>
      </c>
      <c r="K119" s="100" t="str">
        <f>+K5</f>
        <v>Önként vállalt feladatok</v>
      </c>
      <c r="L119" s="100" t="str">
        <f>+L5</f>
        <v>Kötelező feladatok</v>
      </c>
      <c r="M119" s="100" t="str">
        <f>+M5</f>
        <v>Önként vállalt feladatok</v>
      </c>
      <c r="N119" s="100" t="str">
        <f>+N5</f>
        <v>9/2024.(X.24.) önk.rendelet mód. ei.</v>
      </c>
      <c r="O119" s="100" t="str">
        <f>+O5</f>
        <v>Kötelező feladatok</v>
      </c>
      <c r="P119" s="100" t="str">
        <f>+P5</f>
        <v>Önként vállalt feladatok</v>
      </c>
      <c r="Q119" s="100" t="str">
        <f>+Q5</f>
        <v>Kötelező feladatok</v>
      </c>
      <c r="R119" s="100" t="str">
        <f>+R5</f>
        <v>Önként vállalt feladatok</v>
      </c>
      <c r="S119" s="100" t="str">
        <f>+S5</f>
        <v>9/2025.(V.22.) önk.rendelet mód. ei.</v>
      </c>
      <c r="T119" s="106"/>
      <c r="U119" s="98" t="s">
        <v>12</v>
      </c>
      <c r="V119" s="98" t="s">
        <v>13</v>
      </c>
      <c r="W119" s="98" t="str">
        <f>+W5</f>
        <v>1/2024.(I.24.) önk.rendelet eredeti ei.</v>
      </c>
      <c r="X119" s="98" t="s">
        <v>12</v>
      </c>
      <c r="Y119" s="98" t="s">
        <v>13</v>
      </c>
      <c r="Z119" s="98" t="s">
        <v>12</v>
      </c>
      <c r="AA119" s="98" t="s">
        <v>13</v>
      </c>
      <c r="AB119" s="100" t="str">
        <f>+AB62</f>
        <v>5/2024.(VI.26.) önk.rendelet mód. ei.</v>
      </c>
      <c r="AC119" s="98" t="s">
        <v>12</v>
      </c>
      <c r="AD119" s="98" t="s">
        <v>13</v>
      </c>
      <c r="AE119" s="98" t="s">
        <v>12</v>
      </c>
      <c r="AF119" s="98" t="s">
        <v>13</v>
      </c>
      <c r="AG119" s="100" t="str">
        <f>+AG62</f>
        <v>9/2024.(X.24.) önk.rendelet mód. ei.</v>
      </c>
      <c r="AH119" s="98" t="s">
        <v>12</v>
      </c>
      <c r="AI119" s="98" t="s">
        <v>13</v>
      </c>
      <c r="AJ119" s="98" t="s">
        <v>12</v>
      </c>
      <c r="AK119" s="98" t="s">
        <v>13</v>
      </c>
      <c r="AL119" s="100" t="str">
        <f>+AL62</f>
        <v>9/2025.(V.22.) önk.rendelet mód. ei.</v>
      </c>
    </row>
    <row r="120" spans="1:38" ht="26.1" customHeight="1" x14ac:dyDescent="0.2">
      <c r="A120" s="113"/>
      <c r="B120" s="108"/>
      <c r="C120" s="108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107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</row>
    <row r="121" spans="1:38" x14ac:dyDescent="0.2">
      <c r="A121" s="34" t="s">
        <v>59</v>
      </c>
      <c r="B121" s="10">
        <f>SUM(B122:B123)</f>
        <v>0</v>
      </c>
      <c r="C121" s="14">
        <f>SUM(C122:C123)</f>
        <v>0</v>
      </c>
      <c r="D121" s="10">
        <f>SUM(D122:D123)</f>
        <v>0</v>
      </c>
      <c r="E121" s="10">
        <f t="shared" ref="E121:N121" si="365">SUM(E122:E123)</f>
        <v>11437</v>
      </c>
      <c r="F121" s="10">
        <f t="shared" si="365"/>
        <v>0</v>
      </c>
      <c r="G121" s="26">
        <f t="shared" si="365"/>
        <v>11437</v>
      </c>
      <c r="H121" s="10">
        <f t="shared" si="365"/>
        <v>0</v>
      </c>
      <c r="I121" s="10">
        <f t="shared" si="365"/>
        <v>11437</v>
      </c>
      <c r="J121" s="10">
        <f t="shared" si="365"/>
        <v>0</v>
      </c>
      <c r="K121" s="10">
        <f t="shared" si="365"/>
        <v>0</v>
      </c>
      <c r="L121" s="10">
        <f t="shared" si="365"/>
        <v>11437</v>
      </c>
      <c r="M121" s="10">
        <f t="shared" si="365"/>
        <v>0</v>
      </c>
      <c r="N121" s="10">
        <f t="shared" si="365"/>
        <v>11437</v>
      </c>
      <c r="O121" s="10">
        <f t="shared" ref="O121:S121" si="366">SUM(O122:O123)</f>
        <v>1508</v>
      </c>
      <c r="P121" s="10">
        <f t="shared" si="366"/>
        <v>0</v>
      </c>
      <c r="Q121" s="10">
        <f t="shared" si="366"/>
        <v>12945</v>
      </c>
      <c r="R121" s="10">
        <f t="shared" si="366"/>
        <v>0</v>
      </c>
      <c r="S121" s="10">
        <f t="shared" si="366"/>
        <v>12945</v>
      </c>
      <c r="T121" s="19" t="s">
        <v>2</v>
      </c>
      <c r="U121" s="58">
        <v>788258</v>
      </c>
      <c r="V121" s="10">
        <v>1000</v>
      </c>
      <c r="W121" s="26">
        <f>SUM(U121:V121)</f>
        <v>789258</v>
      </c>
      <c r="X121" s="26">
        <v>18594</v>
      </c>
      <c r="Y121" s="84"/>
      <c r="Z121" s="10">
        <f>+U121+X121</f>
        <v>806852</v>
      </c>
      <c r="AA121" s="10">
        <f>+V121+Y121</f>
        <v>1000</v>
      </c>
      <c r="AB121" s="10">
        <f>+Z121+AA121</f>
        <v>807852</v>
      </c>
      <c r="AC121" s="3"/>
      <c r="AD121" s="3"/>
      <c r="AE121" s="3">
        <f t="shared" ref="AE121" si="367">+Z121+AC121</f>
        <v>806852</v>
      </c>
      <c r="AF121" s="3">
        <f t="shared" ref="AF121" si="368">+AA121+AD121</f>
        <v>1000</v>
      </c>
      <c r="AG121" s="3">
        <f t="shared" ref="AG121" si="369">+AE121+AF121</f>
        <v>807852</v>
      </c>
      <c r="AH121" s="3">
        <v>-34861</v>
      </c>
      <c r="AI121" s="3">
        <v>-993</v>
      </c>
      <c r="AJ121" s="3">
        <f t="shared" ref="AJ121" si="370">+AE121+AH121</f>
        <v>771991</v>
      </c>
      <c r="AK121" s="3">
        <f t="shared" ref="AK121" si="371">+AF121+AI121</f>
        <v>7</v>
      </c>
      <c r="AL121" s="3">
        <f t="shared" ref="AL121" si="372">+AJ121+AK121</f>
        <v>771998</v>
      </c>
    </row>
    <row r="122" spans="1:38" x14ac:dyDescent="0.2">
      <c r="A122" s="17" t="s">
        <v>28</v>
      </c>
      <c r="B122" s="2"/>
      <c r="C122" s="25"/>
      <c r="D122" s="13">
        <f t="shared" ref="D122:D142" si="373">SUM(B122:C122)</f>
        <v>0</v>
      </c>
      <c r="E122" s="44"/>
      <c r="F122" s="13"/>
      <c r="G122" s="83">
        <f t="shared" ref="G122" si="374">+B122+E122</f>
        <v>0</v>
      </c>
      <c r="H122" s="83">
        <f t="shared" ref="H122" si="375">+C122+F122</f>
        <v>0</v>
      </c>
      <c r="I122" s="83">
        <f t="shared" ref="I122" si="376">+G122+H122</f>
        <v>0</v>
      </c>
      <c r="J122" s="80"/>
      <c r="K122" s="80"/>
      <c r="L122" s="80">
        <f t="shared" ref="L122:M124" si="377">+G122+J122</f>
        <v>0</v>
      </c>
      <c r="M122" s="80">
        <f t="shared" si="377"/>
        <v>0</v>
      </c>
      <c r="N122" s="80">
        <f t="shared" ref="N122" si="378">+L122+M122</f>
        <v>0</v>
      </c>
      <c r="O122" s="80"/>
      <c r="P122" s="80"/>
      <c r="Q122" s="80">
        <f t="shared" ref="Q122:R124" si="379">+L122+O122</f>
        <v>0</v>
      </c>
      <c r="R122" s="80">
        <f t="shared" si="379"/>
        <v>0</v>
      </c>
      <c r="S122" s="80">
        <f t="shared" ref="S122:S124" si="380">+Q122+R122</f>
        <v>0</v>
      </c>
      <c r="U122" s="64"/>
      <c r="V122" s="2"/>
      <c r="W122" s="12"/>
      <c r="X122" s="12"/>
      <c r="Y122" s="1"/>
      <c r="Z122" s="1"/>
      <c r="AA122" s="1"/>
      <c r="AB122" s="1"/>
      <c r="AC122" s="3"/>
      <c r="AD122" s="3"/>
      <c r="AE122" s="1"/>
      <c r="AF122" s="1"/>
      <c r="AG122" s="1"/>
      <c r="AH122" s="3"/>
      <c r="AI122" s="3"/>
      <c r="AJ122" s="1"/>
      <c r="AK122" s="1"/>
      <c r="AL122" s="1"/>
    </row>
    <row r="123" spans="1:38" x14ac:dyDescent="0.2">
      <c r="A123" s="1" t="s">
        <v>29</v>
      </c>
      <c r="B123" s="2"/>
      <c r="C123" s="25"/>
      <c r="D123" s="13">
        <f t="shared" si="373"/>
        <v>0</v>
      </c>
      <c r="E123" s="44">
        <v>11437</v>
      </c>
      <c r="F123" s="13"/>
      <c r="G123" s="83">
        <f t="shared" ref="G123:G124" si="381">+B123+E123</f>
        <v>11437</v>
      </c>
      <c r="H123" s="83">
        <f t="shared" ref="H123:H124" si="382">+C123+F123</f>
        <v>0</v>
      </c>
      <c r="I123" s="83">
        <f t="shared" ref="I123:I124" si="383">+G123+H123</f>
        <v>11437</v>
      </c>
      <c r="J123" s="80"/>
      <c r="K123" s="80"/>
      <c r="L123" s="80">
        <f t="shared" si="377"/>
        <v>11437</v>
      </c>
      <c r="M123" s="80">
        <f t="shared" si="377"/>
        <v>0</v>
      </c>
      <c r="N123" s="80">
        <f t="shared" ref="N123:N124" si="384">+L123+M123</f>
        <v>11437</v>
      </c>
      <c r="O123" s="80">
        <v>1508</v>
      </c>
      <c r="P123" s="80"/>
      <c r="Q123" s="80">
        <f t="shared" si="379"/>
        <v>12945</v>
      </c>
      <c r="R123" s="80">
        <f t="shared" si="379"/>
        <v>0</v>
      </c>
      <c r="S123" s="80">
        <f t="shared" si="380"/>
        <v>12945</v>
      </c>
      <c r="T123" s="40" t="s">
        <v>14</v>
      </c>
      <c r="U123" s="8">
        <v>118383</v>
      </c>
      <c r="V123" s="3">
        <v>420</v>
      </c>
      <c r="W123" s="12">
        <f>SUM(U123:V123)</f>
        <v>118803</v>
      </c>
      <c r="X123" s="12">
        <v>2688</v>
      </c>
      <c r="Y123" s="1"/>
      <c r="Z123" s="3">
        <f>+U123+X123</f>
        <v>121071</v>
      </c>
      <c r="AA123" s="3">
        <f>+V123+Y123</f>
        <v>420</v>
      </c>
      <c r="AB123" s="3">
        <f>+Z123+AA123</f>
        <v>121491</v>
      </c>
      <c r="AC123" s="3"/>
      <c r="AD123" s="3"/>
      <c r="AE123" s="3">
        <f t="shared" ref="AE123" si="385">+Z123+AC123</f>
        <v>121071</v>
      </c>
      <c r="AF123" s="3">
        <f t="shared" ref="AF123" si="386">+AA123+AD123</f>
        <v>420</v>
      </c>
      <c r="AG123" s="3">
        <f t="shared" ref="AG123" si="387">+AE123+AF123</f>
        <v>121491</v>
      </c>
      <c r="AH123" s="3">
        <v>-7000</v>
      </c>
      <c r="AI123" s="3"/>
      <c r="AJ123" s="3">
        <f t="shared" ref="AJ123" si="388">+AE123+AH123</f>
        <v>114071</v>
      </c>
      <c r="AK123" s="3">
        <f t="shared" ref="AK123" si="389">+AF123+AI123</f>
        <v>420</v>
      </c>
      <c r="AL123" s="3">
        <f t="shared" ref="AL123" si="390">+AJ123+AK123</f>
        <v>114491</v>
      </c>
    </row>
    <row r="124" spans="1:38" x14ac:dyDescent="0.2">
      <c r="A124" s="35" t="s">
        <v>30</v>
      </c>
      <c r="B124" s="30"/>
      <c r="C124" s="31"/>
      <c r="D124" s="30">
        <f t="shared" si="373"/>
        <v>0</v>
      </c>
      <c r="E124" s="65"/>
      <c r="F124" s="30"/>
      <c r="G124" s="83">
        <f t="shared" si="381"/>
        <v>0</v>
      </c>
      <c r="H124" s="83">
        <f t="shared" si="382"/>
        <v>0</v>
      </c>
      <c r="I124" s="83">
        <f t="shared" si="383"/>
        <v>0</v>
      </c>
      <c r="J124" s="80"/>
      <c r="K124" s="80"/>
      <c r="L124" s="80">
        <f t="shared" si="377"/>
        <v>0</v>
      </c>
      <c r="M124" s="80">
        <f t="shared" si="377"/>
        <v>0</v>
      </c>
      <c r="N124" s="80">
        <f t="shared" si="384"/>
        <v>0</v>
      </c>
      <c r="O124" s="80"/>
      <c r="P124" s="80"/>
      <c r="Q124" s="80">
        <f t="shared" si="379"/>
        <v>0</v>
      </c>
      <c r="R124" s="80">
        <f t="shared" si="379"/>
        <v>0</v>
      </c>
      <c r="S124" s="80">
        <f t="shared" si="380"/>
        <v>0</v>
      </c>
      <c r="U124" s="64"/>
      <c r="V124" s="2"/>
      <c r="W124" s="12"/>
      <c r="X124" s="12"/>
      <c r="Y124" s="1"/>
      <c r="Z124" s="1"/>
      <c r="AA124" s="1"/>
      <c r="AB124" s="1"/>
      <c r="AC124" s="3"/>
      <c r="AD124" s="3"/>
      <c r="AE124" s="1"/>
      <c r="AF124" s="1"/>
      <c r="AG124" s="1"/>
      <c r="AH124" s="3"/>
      <c r="AI124" s="3"/>
      <c r="AJ124" s="1"/>
      <c r="AK124" s="1"/>
      <c r="AL124" s="1"/>
    </row>
    <row r="125" spans="1:38" x14ac:dyDescent="0.2">
      <c r="A125" s="36"/>
      <c r="B125" s="2"/>
      <c r="C125" s="25"/>
      <c r="D125" s="13"/>
      <c r="E125" s="44"/>
      <c r="F125" s="13"/>
      <c r="G125" s="83"/>
      <c r="H125" s="83"/>
      <c r="I125" s="83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40" t="s">
        <v>24</v>
      </c>
      <c r="U125" s="8">
        <v>183711</v>
      </c>
      <c r="V125" s="3">
        <v>270</v>
      </c>
      <c r="W125" s="12">
        <f>SUM(U125:V125)</f>
        <v>183981</v>
      </c>
      <c r="X125" s="12">
        <v>8786</v>
      </c>
      <c r="Y125" s="1"/>
      <c r="Z125" s="3">
        <f>+U125+X125</f>
        <v>192497</v>
      </c>
      <c r="AA125" s="3">
        <f>+V125+Y125</f>
        <v>270</v>
      </c>
      <c r="AB125" s="3">
        <f>+Z125+AA125</f>
        <v>192767</v>
      </c>
      <c r="AC125" s="3">
        <v>-11157</v>
      </c>
      <c r="AD125" s="3"/>
      <c r="AE125" s="3">
        <f t="shared" ref="AE125" si="391">+Z125+AC125</f>
        <v>181340</v>
      </c>
      <c r="AF125" s="3">
        <f t="shared" ref="AF125" si="392">+AA125+AD125</f>
        <v>270</v>
      </c>
      <c r="AG125" s="3">
        <f t="shared" ref="AG125" si="393">+AE125+AF125</f>
        <v>181610</v>
      </c>
      <c r="AH125" s="3">
        <v>-41018</v>
      </c>
      <c r="AI125" s="3"/>
      <c r="AJ125" s="3">
        <f t="shared" ref="AJ125:AJ127" si="394">+AE125+AH125</f>
        <v>140322</v>
      </c>
      <c r="AK125" s="3">
        <f t="shared" ref="AK125:AK127" si="395">+AF125+AI125</f>
        <v>270</v>
      </c>
      <c r="AL125" s="3">
        <f t="shared" ref="AL125:AL127" si="396">+AJ125+AK125</f>
        <v>140592</v>
      </c>
    </row>
    <row r="126" spans="1:38" x14ac:dyDescent="0.2">
      <c r="A126" s="36" t="s">
        <v>60</v>
      </c>
      <c r="B126" s="3">
        <f>SUM(B127)</f>
        <v>0</v>
      </c>
      <c r="C126" s="14">
        <f>SUM(C127)</f>
        <v>0</v>
      </c>
      <c r="D126" s="3">
        <f>SUM(D127)</f>
        <v>0</v>
      </c>
      <c r="E126" s="3">
        <f t="shared" ref="E126:S126" si="397">SUM(E127)</f>
        <v>0</v>
      </c>
      <c r="F126" s="3">
        <f t="shared" si="397"/>
        <v>0</v>
      </c>
      <c r="G126" s="12">
        <f t="shared" si="397"/>
        <v>0</v>
      </c>
      <c r="H126" s="3">
        <f t="shared" si="397"/>
        <v>0</v>
      </c>
      <c r="I126" s="3">
        <f t="shared" si="397"/>
        <v>0</v>
      </c>
      <c r="J126" s="3">
        <f t="shared" si="397"/>
        <v>0</v>
      </c>
      <c r="K126" s="3">
        <f t="shared" si="397"/>
        <v>0</v>
      </c>
      <c r="L126" s="3">
        <f t="shared" si="397"/>
        <v>0</v>
      </c>
      <c r="M126" s="3">
        <f t="shared" si="397"/>
        <v>0</v>
      </c>
      <c r="N126" s="3">
        <f t="shared" si="397"/>
        <v>0</v>
      </c>
      <c r="O126" s="3">
        <f t="shared" si="397"/>
        <v>0</v>
      </c>
      <c r="P126" s="3">
        <f t="shared" si="397"/>
        <v>0</v>
      </c>
      <c r="Q126" s="3">
        <f t="shared" si="397"/>
        <v>0</v>
      </c>
      <c r="R126" s="3">
        <f t="shared" si="397"/>
        <v>0</v>
      </c>
      <c r="S126" s="3">
        <f t="shared" si="397"/>
        <v>0</v>
      </c>
      <c r="T126" s="74" t="s">
        <v>108</v>
      </c>
      <c r="U126" s="65"/>
      <c r="V126" s="30"/>
      <c r="W126" s="53">
        <f>SUM(U126:V126)</f>
        <v>0</v>
      </c>
      <c r="X126" s="12"/>
      <c r="Y126" s="1"/>
      <c r="Z126" s="30">
        <f t="shared" ref="Z126" si="398">+U126+X126</f>
        <v>0</v>
      </c>
      <c r="AA126" s="30">
        <f t="shared" ref="AA126" si="399">+V126+Y126</f>
        <v>0</v>
      </c>
      <c r="AB126" s="30">
        <f t="shared" ref="AB126" si="400">+Z126+AA126</f>
        <v>0</v>
      </c>
      <c r="AC126" s="1"/>
      <c r="AD126" s="1"/>
      <c r="AE126" s="30">
        <f t="shared" ref="AE126:AE127" si="401">+Z126+AC126</f>
        <v>0</v>
      </c>
      <c r="AF126" s="30">
        <f t="shared" ref="AF126:AF127" si="402">+AA126+AD126</f>
        <v>0</v>
      </c>
      <c r="AG126" s="30">
        <f t="shared" ref="AG126:AG127" si="403">+AE126+AF126</f>
        <v>0</v>
      </c>
      <c r="AH126" s="1"/>
      <c r="AI126" s="1"/>
      <c r="AJ126" s="30">
        <f t="shared" si="394"/>
        <v>0</v>
      </c>
      <c r="AK126" s="30">
        <f t="shared" si="395"/>
        <v>0</v>
      </c>
      <c r="AL126" s="30">
        <f t="shared" si="396"/>
        <v>0</v>
      </c>
    </row>
    <row r="127" spans="1:38" x14ac:dyDescent="0.2">
      <c r="A127" s="20" t="s">
        <v>71</v>
      </c>
      <c r="B127" s="2"/>
      <c r="C127" s="25"/>
      <c r="D127" s="13">
        <f t="shared" si="373"/>
        <v>0</v>
      </c>
      <c r="E127" s="44"/>
      <c r="F127" s="13"/>
      <c r="G127" s="83">
        <f t="shared" ref="G127" si="404">+B127+E127</f>
        <v>0</v>
      </c>
      <c r="H127" s="83">
        <f t="shared" ref="H127" si="405">+C127+F127</f>
        <v>0</v>
      </c>
      <c r="I127" s="83">
        <f t="shared" ref="I127" si="406">+G127+H127</f>
        <v>0</v>
      </c>
      <c r="J127" s="80"/>
      <c r="K127" s="80"/>
      <c r="L127" s="80">
        <f>+G127+J127</f>
        <v>0</v>
      </c>
      <c r="M127" s="80">
        <f>+H127+K127</f>
        <v>0</v>
      </c>
      <c r="N127" s="80">
        <f t="shared" ref="N127" si="407">+L127+M127</f>
        <v>0</v>
      </c>
      <c r="O127" s="80"/>
      <c r="P127" s="80"/>
      <c r="Q127" s="80">
        <f>+L127+O127</f>
        <v>0</v>
      </c>
      <c r="R127" s="80">
        <f>+M127+P127</f>
        <v>0</v>
      </c>
      <c r="S127" s="80">
        <f t="shared" ref="S127" si="408">+Q127+R127</f>
        <v>0</v>
      </c>
      <c r="T127" s="74" t="s">
        <v>109</v>
      </c>
      <c r="U127" s="65"/>
      <c r="V127" s="30"/>
      <c r="W127" s="53">
        <f>SUM(U127:V127)</f>
        <v>0</v>
      </c>
      <c r="X127" s="12"/>
      <c r="Y127" s="1"/>
      <c r="Z127" s="30">
        <f t="shared" ref="Z127" si="409">+U127+X127</f>
        <v>0</v>
      </c>
      <c r="AA127" s="30">
        <f t="shared" ref="AA127" si="410">+V127+Y127</f>
        <v>0</v>
      </c>
      <c r="AB127" s="30">
        <f t="shared" ref="AB127" si="411">+Z127+AA127</f>
        <v>0</v>
      </c>
      <c r="AC127" s="1"/>
      <c r="AD127" s="1"/>
      <c r="AE127" s="30">
        <f t="shared" si="401"/>
        <v>0</v>
      </c>
      <c r="AF127" s="30">
        <f t="shared" si="402"/>
        <v>0</v>
      </c>
      <c r="AG127" s="30">
        <f t="shared" si="403"/>
        <v>0</v>
      </c>
      <c r="AH127" s="1"/>
      <c r="AI127" s="1"/>
      <c r="AJ127" s="30">
        <f t="shared" si="394"/>
        <v>0</v>
      </c>
      <c r="AK127" s="30">
        <f t="shared" si="395"/>
        <v>0</v>
      </c>
      <c r="AL127" s="30">
        <f t="shared" si="396"/>
        <v>0</v>
      </c>
    </row>
    <row r="128" spans="1:38" x14ac:dyDescent="0.2">
      <c r="A128" s="1"/>
      <c r="B128" s="2"/>
      <c r="C128" s="25"/>
      <c r="D128" s="13"/>
      <c r="E128" s="44"/>
      <c r="F128" s="13"/>
      <c r="G128" s="29"/>
      <c r="H128" s="44"/>
      <c r="I128" s="44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74"/>
      <c r="U128" s="66"/>
      <c r="V128" s="54"/>
      <c r="W128" s="53"/>
      <c r="X128" s="12"/>
      <c r="Y128" s="1"/>
      <c r="Z128" s="35"/>
      <c r="AA128" s="35"/>
      <c r="AB128" s="35"/>
      <c r="AC128" s="1"/>
      <c r="AD128" s="1"/>
      <c r="AE128" s="1"/>
      <c r="AF128" s="1"/>
      <c r="AG128" s="1"/>
      <c r="AH128" s="1"/>
      <c r="AI128" s="1"/>
      <c r="AJ128" s="1"/>
      <c r="AK128" s="1"/>
      <c r="AL128" s="1"/>
    </row>
    <row r="129" spans="1:38" x14ac:dyDescent="0.2">
      <c r="A129" s="1"/>
      <c r="B129" s="2"/>
      <c r="C129" s="25"/>
      <c r="D129" s="13"/>
      <c r="E129" s="44"/>
      <c r="F129" s="13"/>
      <c r="G129" s="29"/>
      <c r="H129" s="44"/>
      <c r="I129" s="44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40"/>
      <c r="U129" s="8"/>
      <c r="V129" s="3"/>
      <c r="W129" s="12"/>
      <c r="X129" s="12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spans="1:38" x14ac:dyDescent="0.2">
      <c r="A130" s="36" t="s">
        <v>17</v>
      </c>
      <c r="B130" s="3">
        <f>SUM(B131:B139)</f>
        <v>0</v>
      </c>
      <c r="C130" s="3">
        <f>SUM(C131:C139)</f>
        <v>0</v>
      </c>
      <c r="D130" s="3">
        <f>SUM(D131:D139)</f>
        <v>0</v>
      </c>
      <c r="E130" s="3">
        <f t="shared" ref="E130:N130" si="412">SUM(E131:E139)</f>
        <v>0</v>
      </c>
      <c r="F130" s="3">
        <f t="shared" si="412"/>
        <v>0</v>
      </c>
      <c r="G130" s="12">
        <f t="shared" si="412"/>
        <v>0</v>
      </c>
      <c r="H130" s="3">
        <f t="shared" si="412"/>
        <v>0</v>
      </c>
      <c r="I130" s="3">
        <f t="shared" si="412"/>
        <v>0</v>
      </c>
      <c r="J130" s="3">
        <f t="shared" si="412"/>
        <v>0</v>
      </c>
      <c r="K130" s="3">
        <f t="shared" si="412"/>
        <v>0</v>
      </c>
      <c r="L130" s="3">
        <f t="shared" si="412"/>
        <v>0</v>
      </c>
      <c r="M130" s="3">
        <f t="shared" si="412"/>
        <v>0</v>
      </c>
      <c r="N130" s="3">
        <f t="shared" si="412"/>
        <v>0</v>
      </c>
      <c r="O130" s="3">
        <f t="shared" ref="O130:S130" si="413">SUM(O131:O139)</f>
        <v>0</v>
      </c>
      <c r="P130" s="3">
        <f t="shared" si="413"/>
        <v>0</v>
      </c>
      <c r="Q130" s="3">
        <f t="shared" si="413"/>
        <v>0</v>
      </c>
      <c r="R130" s="3">
        <f t="shared" si="413"/>
        <v>0</v>
      </c>
      <c r="S130" s="3">
        <f t="shared" si="413"/>
        <v>0</v>
      </c>
      <c r="T130" s="40" t="s">
        <v>25</v>
      </c>
      <c r="U130" s="8"/>
      <c r="V130" s="3"/>
      <c r="W130" s="12">
        <f>SUM(U130:V130)</f>
        <v>0</v>
      </c>
      <c r="X130" s="12"/>
      <c r="Y130" s="1"/>
      <c r="Z130" s="3">
        <f>+U130+X130</f>
        <v>0</v>
      </c>
      <c r="AA130" s="3">
        <f>+V130+Y130</f>
        <v>0</v>
      </c>
      <c r="AB130" s="3">
        <f>+Z130+AA130</f>
        <v>0</v>
      </c>
      <c r="AC130" s="1"/>
      <c r="AD130" s="1"/>
      <c r="AE130" s="3">
        <f t="shared" ref="AE130" si="414">+Z130+AC130</f>
        <v>0</v>
      </c>
      <c r="AF130" s="3">
        <f t="shared" ref="AF130" si="415">+AA130+AD130</f>
        <v>0</v>
      </c>
      <c r="AG130" s="3">
        <f t="shared" ref="AG130" si="416">+AE130+AF130</f>
        <v>0</v>
      </c>
      <c r="AH130" s="1"/>
      <c r="AI130" s="1"/>
      <c r="AJ130" s="3">
        <f t="shared" ref="AJ130" si="417">+AE130+AH130</f>
        <v>0</v>
      </c>
      <c r="AK130" s="3">
        <f t="shared" ref="AK130" si="418">+AF130+AI130</f>
        <v>0</v>
      </c>
      <c r="AL130" s="3">
        <f t="shared" ref="AL130" si="419">+AJ130+AK130</f>
        <v>0</v>
      </c>
    </row>
    <row r="131" spans="1:38" x14ac:dyDescent="0.2">
      <c r="A131" s="20" t="s">
        <v>31</v>
      </c>
      <c r="B131" s="2"/>
      <c r="C131" s="25"/>
      <c r="D131" s="13">
        <f t="shared" si="373"/>
        <v>0</v>
      </c>
      <c r="E131" s="44"/>
      <c r="F131" s="13"/>
      <c r="G131" s="83">
        <f t="shared" ref="G131" si="420">+B131+E131</f>
        <v>0</v>
      </c>
      <c r="H131" s="83">
        <f t="shared" ref="H131" si="421">+C131+F131</f>
        <v>0</v>
      </c>
      <c r="I131" s="83">
        <f t="shared" ref="I131" si="422">+G131+H131</f>
        <v>0</v>
      </c>
      <c r="J131" s="80"/>
      <c r="K131" s="80"/>
      <c r="L131" s="80">
        <f t="shared" ref="L131:L139" si="423">+G131+J131</f>
        <v>0</v>
      </c>
      <c r="M131" s="80">
        <f t="shared" ref="M131:M139" si="424">+H131+K131</f>
        <v>0</v>
      </c>
      <c r="N131" s="80">
        <f t="shared" ref="N131" si="425">+L131+M131</f>
        <v>0</v>
      </c>
      <c r="O131" s="80"/>
      <c r="P131" s="80"/>
      <c r="Q131" s="80">
        <f t="shared" ref="Q131:Q139" si="426">+L131+O131</f>
        <v>0</v>
      </c>
      <c r="R131" s="80">
        <f t="shared" ref="R131:R139" si="427">+M131+P131</f>
        <v>0</v>
      </c>
      <c r="S131" s="80">
        <f t="shared" ref="S131:S139" si="428">+Q131+R131</f>
        <v>0</v>
      </c>
      <c r="U131" s="64"/>
      <c r="V131" s="2"/>
      <c r="W131" s="27"/>
      <c r="X131" s="12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</row>
    <row r="132" spans="1:38" x14ac:dyDescent="0.2">
      <c r="A132" s="20" t="s">
        <v>32</v>
      </c>
      <c r="B132" s="2"/>
      <c r="C132" s="25"/>
      <c r="D132" s="13">
        <f t="shared" si="373"/>
        <v>0</v>
      </c>
      <c r="E132" s="44"/>
      <c r="F132" s="13"/>
      <c r="G132" s="83">
        <f t="shared" ref="G132:G139" si="429">+B132+E132</f>
        <v>0</v>
      </c>
      <c r="H132" s="83">
        <f t="shared" ref="H132:H139" si="430">+C132+F132</f>
        <v>0</v>
      </c>
      <c r="I132" s="83">
        <f t="shared" ref="I132:I139" si="431">+G132+H132</f>
        <v>0</v>
      </c>
      <c r="J132" s="80"/>
      <c r="K132" s="80"/>
      <c r="L132" s="80">
        <f t="shared" si="423"/>
        <v>0</v>
      </c>
      <c r="M132" s="80">
        <f t="shared" si="424"/>
        <v>0</v>
      </c>
      <c r="N132" s="80">
        <f t="shared" ref="N132:N139" si="432">+L132+M132</f>
        <v>0</v>
      </c>
      <c r="O132" s="80"/>
      <c r="P132" s="80"/>
      <c r="Q132" s="80">
        <f t="shared" si="426"/>
        <v>0</v>
      </c>
      <c r="R132" s="80">
        <f t="shared" si="427"/>
        <v>0</v>
      </c>
      <c r="S132" s="80">
        <f t="shared" si="428"/>
        <v>0</v>
      </c>
      <c r="T132" s="40" t="s">
        <v>26</v>
      </c>
      <c r="U132" s="8">
        <f>SUM(U133:U137)</f>
        <v>0</v>
      </c>
      <c r="V132" s="8">
        <f t="shared" ref="V132:AG132" si="433">SUM(V133:V137)</f>
        <v>0</v>
      </c>
      <c r="W132" s="3">
        <f t="shared" si="433"/>
        <v>0</v>
      </c>
      <c r="X132" s="12">
        <f t="shared" si="433"/>
        <v>0</v>
      </c>
      <c r="Y132" s="8">
        <f t="shared" si="433"/>
        <v>0</v>
      </c>
      <c r="Z132" s="8">
        <f t="shared" si="433"/>
        <v>0</v>
      </c>
      <c r="AA132" s="8">
        <f t="shared" si="433"/>
        <v>0</v>
      </c>
      <c r="AB132" s="3">
        <f t="shared" si="433"/>
        <v>0</v>
      </c>
      <c r="AC132" s="3">
        <f t="shared" si="433"/>
        <v>0</v>
      </c>
      <c r="AD132" s="3">
        <f t="shared" si="433"/>
        <v>0</v>
      </c>
      <c r="AE132" s="3">
        <f t="shared" si="433"/>
        <v>0</v>
      </c>
      <c r="AF132" s="3">
        <f t="shared" si="433"/>
        <v>0</v>
      </c>
      <c r="AG132" s="3">
        <f t="shared" si="433"/>
        <v>0</v>
      </c>
      <c r="AH132" s="3">
        <f t="shared" ref="AH132:AL132" si="434">SUM(AH133:AH137)</f>
        <v>0</v>
      </c>
      <c r="AI132" s="3">
        <f t="shared" si="434"/>
        <v>0</v>
      </c>
      <c r="AJ132" s="3">
        <f t="shared" si="434"/>
        <v>0</v>
      </c>
      <c r="AK132" s="3">
        <f t="shared" si="434"/>
        <v>0</v>
      </c>
      <c r="AL132" s="3">
        <f t="shared" si="434"/>
        <v>0</v>
      </c>
    </row>
    <row r="133" spans="1:38" x14ac:dyDescent="0.2">
      <c r="A133" s="20" t="s">
        <v>33</v>
      </c>
      <c r="B133" s="3"/>
      <c r="C133" s="14"/>
      <c r="D133" s="13">
        <f t="shared" si="373"/>
        <v>0</v>
      </c>
      <c r="E133" s="13"/>
      <c r="F133" s="13"/>
      <c r="G133" s="83">
        <f t="shared" si="429"/>
        <v>0</v>
      </c>
      <c r="H133" s="83">
        <f t="shared" si="430"/>
        <v>0</v>
      </c>
      <c r="I133" s="83">
        <f t="shared" si="431"/>
        <v>0</v>
      </c>
      <c r="J133" s="80"/>
      <c r="K133" s="80"/>
      <c r="L133" s="80">
        <f t="shared" si="423"/>
        <v>0</v>
      </c>
      <c r="M133" s="80">
        <f t="shared" si="424"/>
        <v>0</v>
      </c>
      <c r="N133" s="80">
        <f t="shared" si="432"/>
        <v>0</v>
      </c>
      <c r="O133" s="80"/>
      <c r="P133" s="80"/>
      <c r="Q133" s="80">
        <f t="shared" si="426"/>
        <v>0</v>
      </c>
      <c r="R133" s="80">
        <f t="shared" si="427"/>
        <v>0</v>
      </c>
      <c r="S133" s="80">
        <f t="shared" si="428"/>
        <v>0</v>
      </c>
      <c r="T133" t="s">
        <v>70</v>
      </c>
      <c r="U133" s="64"/>
      <c r="V133" s="2"/>
      <c r="W133" s="27">
        <f>SUM(U133:V133)</f>
        <v>0</v>
      </c>
      <c r="X133" s="12"/>
      <c r="Y133" s="1"/>
      <c r="Z133" s="2">
        <f t="shared" ref="Z133" si="435">+U133+X133</f>
        <v>0</v>
      </c>
      <c r="AA133" s="2">
        <f t="shared" ref="AA133" si="436">+V133+Y133</f>
        <v>0</v>
      </c>
      <c r="AB133" s="2">
        <f t="shared" ref="AB133" si="437">+Z133+AA133</f>
        <v>0</v>
      </c>
      <c r="AC133" s="1"/>
      <c r="AD133" s="1"/>
      <c r="AE133" s="2">
        <f t="shared" ref="AE133" si="438">+Z133+AC133</f>
        <v>0</v>
      </c>
      <c r="AF133" s="2">
        <f t="shared" ref="AF133" si="439">+AA133+AD133</f>
        <v>0</v>
      </c>
      <c r="AG133" s="2">
        <f t="shared" ref="AG133" si="440">+AE133+AF133</f>
        <v>0</v>
      </c>
      <c r="AH133" s="1"/>
      <c r="AI133" s="1"/>
      <c r="AJ133" s="2">
        <f t="shared" ref="AJ133:AJ137" si="441">+AE133+AH133</f>
        <v>0</v>
      </c>
      <c r="AK133" s="2">
        <f t="shared" ref="AK133:AK137" si="442">+AF133+AI133</f>
        <v>0</v>
      </c>
      <c r="AL133" s="2">
        <f t="shared" ref="AL133:AL137" si="443">+AJ133+AK133</f>
        <v>0</v>
      </c>
    </row>
    <row r="134" spans="1:38" x14ac:dyDescent="0.2">
      <c r="A134" s="20" t="s">
        <v>34</v>
      </c>
      <c r="B134" s="13"/>
      <c r="C134" s="29"/>
      <c r="D134" s="13">
        <f t="shared" si="373"/>
        <v>0</v>
      </c>
      <c r="E134" s="13"/>
      <c r="F134" s="13"/>
      <c r="G134" s="83">
        <f t="shared" si="429"/>
        <v>0</v>
      </c>
      <c r="H134" s="83">
        <f t="shared" si="430"/>
        <v>0</v>
      </c>
      <c r="I134" s="83">
        <f t="shared" si="431"/>
        <v>0</v>
      </c>
      <c r="J134" s="80"/>
      <c r="K134" s="80"/>
      <c r="L134" s="80">
        <f t="shared" si="423"/>
        <v>0</v>
      </c>
      <c r="M134" s="80">
        <f t="shared" si="424"/>
        <v>0</v>
      </c>
      <c r="N134" s="80">
        <f t="shared" si="432"/>
        <v>0</v>
      </c>
      <c r="O134" s="80"/>
      <c r="P134" s="80"/>
      <c r="Q134" s="80">
        <f t="shared" si="426"/>
        <v>0</v>
      </c>
      <c r="R134" s="80">
        <f t="shared" si="427"/>
        <v>0</v>
      </c>
      <c r="S134" s="80">
        <f t="shared" si="428"/>
        <v>0</v>
      </c>
      <c r="T134" t="s">
        <v>53</v>
      </c>
      <c r="U134" s="64"/>
      <c r="V134" s="2"/>
      <c r="W134" s="27"/>
      <c r="X134" s="12"/>
      <c r="Y134" s="1"/>
      <c r="Z134" s="2">
        <f t="shared" ref="Z134:Z137" si="444">+U134+X134</f>
        <v>0</v>
      </c>
      <c r="AA134" s="2">
        <f t="shared" ref="AA134:AA137" si="445">+V134+Y134</f>
        <v>0</v>
      </c>
      <c r="AB134" s="2">
        <f t="shared" ref="AB134:AB137" si="446">+Z134+AA134</f>
        <v>0</v>
      </c>
      <c r="AC134" s="1"/>
      <c r="AD134" s="1"/>
      <c r="AE134" s="2">
        <f t="shared" ref="AE134:AE137" si="447">+Z134+AC134</f>
        <v>0</v>
      </c>
      <c r="AF134" s="2">
        <f t="shared" ref="AF134:AF137" si="448">+AA134+AD134</f>
        <v>0</v>
      </c>
      <c r="AG134" s="2">
        <f t="shared" ref="AG134:AG137" si="449">+AE134+AF134</f>
        <v>0</v>
      </c>
      <c r="AH134" s="1"/>
      <c r="AI134" s="1"/>
      <c r="AJ134" s="2">
        <f t="shared" si="441"/>
        <v>0</v>
      </c>
      <c r="AK134" s="2">
        <f t="shared" si="442"/>
        <v>0</v>
      </c>
      <c r="AL134" s="2">
        <f t="shared" si="443"/>
        <v>0</v>
      </c>
    </row>
    <row r="135" spans="1:38" x14ac:dyDescent="0.2">
      <c r="A135" s="20" t="s">
        <v>35</v>
      </c>
      <c r="B135" s="2"/>
      <c r="C135" s="25"/>
      <c r="D135" s="13">
        <f t="shared" si="373"/>
        <v>0</v>
      </c>
      <c r="E135" s="13"/>
      <c r="F135" s="13"/>
      <c r="G135" s="83">
        <f t="shared" si="429"/>
        <v>0</v>
      </c>
      <c r="H135" s="83">
        <f t="shared" si="430"/>
        <v>0</v>
      </c>
      <c r="I135" s="83">
        <f t="shared" si="431"/>
        <v>0</v>
      </c>
      <c r="J135" s="80"/>
      <c r="K135" s="80"/>
      <c r="L135" s="80">
        <f t="shared" si="423"/>
        <v>0</v>
      </c>
      <c r="M135" s="80">
        <f t="shared" si="424"/>
        <v>0</v>
      </c>
      <c r="N135" s="80">
        <f t="shared" si="432"/>
        <v>0</v>
      </c>
      <c r="O135" s="80"/>
      <c r="P135" s="80"/>
      <c r="Q135" s="80">
        <f t="shared" si="426"/>
        <v>0</v>
      </c>
      <c r="R135" s="80">
        <f t="shared" si="427"/>
        <v>0</v>
      </c>
      <c r="S135" s="80">
        <f t="shared" si="428"/>
        <v>0</v>
      </c>
      <c r="T135" t="s">
        <v>65</v>
      </c>
      <c r="U135" s="44"/>
      <c r="V135" s="13"/>
      <c r="W135" s="27"/>
      <c r="X135" s="12"/>
      <c r="Y135" s="1"/>
      <c r="Z135" s="2">
        <f t="shared" si="444"/>
        <v>0</v>
      </c>
      <c r="AA135" s="2">
        <f t="shared" si="445"/>
        <v>0</v>
      </c>
      <c r="AB135" s="2">
        <f t="shared" si="446"/>
        <v>0</v>
      </c>
      <c r="AC135" s="1"/>
      <c r="AD135" s="1"/>
      <c r="AE135" s="2">
        <f t="shared" si="447"/>
        <v>0</v>
      </c>
      <c r="AF135" s="2">
        <f t="shared" si="448"/>
        <v>0</v>
      </c>
      <c r="AG135" s="2">
        <f t="shared" si="449"/>
        <v>0</v>
      </c>
      <c r="AH135" s="1"/>
      <c r="AI135" s="1"/>
      <c r="AJ135" s="2">
        <f t="shared" si="441"/>
        <v>0</v>
      </c>
      <c r="AK135" s="2">
        <f t="shared" si="442"/>
        <v>0</v>
      </c>
      <c r="AL135" s="2">
        <f t="shared" si="443"/>
        <v>0</v>
      </c>
    </row>
    <row r="136" spans="1:38" x14ac:dyDescent="0.2">
      <c r="A136" s="20" t="s">
        <v>8</v>
      </c>
      <c r="B136" s="2"/>
      <c r="C136" s="25"/>
      <c r="D136" s="13">
        <f t="shared" si="373"/>
        <v>0</v>
      </c>
      <c r="E136" s="13"/>
      <c r="F136" s="13"/>
      <c r="G136" s="83">
        <f t="shared" si="429"/>
        <v>0</v>
      </c>
      <c r="H136" s="83">
        <f t="shared" si="430"/>
        <v>0</v>
      </c>
      <c r="I136" s="83">
        <f t="shared" si="431"/>
        <v>0</v>
      </c>
      <c r="J136" s="80"/>
      <c r="K136" s="80"/>
      <c r="L136" s="80">
        <f t="shared" si="423"/>
        <v>0</v>
      </c>
      <c r="M136" s="80">
        <f t="shared" si="424"/>
        <v>0</v>
      </c>
      <c r="N136" s="80">
        <f t="shared" si="432"/>
        <v>0</v>
      </c>
      <c r="O136" s="80"/>
      <c r="P136" s="80"/>
      <c r="Q136" s="80">
        <f t="shared" si="426"/>
        <v>0</v>
      </c>
      <c r="R136" s="80">
        <f t="shared" si="427"/>
        <v>0</v>
      </c>
      <c r="S136" s="80">
        <f t="shared" si="428"/>
        <v>0</v>
      </c>
      <c r="T136" t="s">
        <v>54</v>
      </c>
      <c r="U136" s="8"/>
      <c r="V136" s="3"/>
      <c r="W136" s="12"/>
      <c r="X136" s="12"/>
      <c r="Y136" s="1"/>
      <c r="Z136" s="2">
        <f t="shared" si="444"/>
        <v>0</v>
      </c>
      <c r="AA136" s="2">
        <f t="shared" si="445"/>
        <v>0</v>
      </c>
      <c r="AB136" s="2">
        <f t="shared" si="446"/>
        <v>0</v>
      </c>
      <c r="AC136" s="1"/>
      <c r="AD136" s="1"/>
      <c r="AE136" s="2">
        <f t="shared" si="447"/>
        <v>0</v>
      </c>
      <c r="AF136" s="2">
        <f t="shared" si="448"/>
        <v>0</v>
      </c>
      <c r="AG136" s="2">
        <f t="shared" si="449"/>
        <v>0</v>
      </c>
      <c r="AH136" s="1"/>
      <c r="AI136" s="1"/>
      <c r="AJ136" s="2">
        <f t="shared" si="441"/>
        <v>0</v>
      </c>
      <c r="AK136" s="2">
        <f t="shared" si="442"/>
        <v>0</v>
      </c>
      <c r="AL136" s="2">
        <f t="shared" si="443"/>
        <v>0</v>
      </c>
    </row>
    <row r="137" spans="1:38" x14ac:dyDescent="0.2">
      <c r="A137" s="20" t="s">
        <v>36</v>
      </c>
      <c r="B137" s="2"/>
      <c r="C137" s="25"/>
      <c r="D137" s="13">
        <f t="shared" si="373"/>
        <v>0</v>
      </c>
      <c r="E137" s="13"/>
      <c r="F137" s="13"/>
      <c r="G137" s="83">
        <f t="shared" si="429"/>
        <v>0</v>
      </c>
      <c r="H137" s="83">
        <f t="shared" si="430"/>
        <v>0</v>
      </c>
      <c r="I137" s="83">
        <f t="shared" si="431"/>
        <v>0</v>
      </c>
      <c r="J137" s="80"/>
      <c r="K137" s="80"/>
      <c r="L137" s="80">
        <f t="shared" si="423"/>
        <v>0</v>
      </c>
      <c r="M137" s="80">
        <f t="shared" si="424"/>
        <v>0</v>
      </c>
      <c r="N137" s="80">
        <f t="shared" si="432"/>
        <v>0</v>
      </c>
      <c r="O137" s="80"/>
      <c r="P137" s="80"/>
      <c r="Q137" s="80">
        <f t="shared" si="426"/>
        <v>0</v>
      </c>
      <c r="R137" s="80">
        <f t="shared" si="427"/>
        <v>0</v>
      </c>
      <c r="S137" s="80">
        <f t="shared" si="428"/>
        <v>0</v>
      </c>
      <c r="T137" t="s">
        <v>79</v>
      </c>
      <c r="U137" s="8"/>
      <c r="V137" s="3"/>
      <c r="W137" s="12"/>
      <c r="X137" s="12"/>
      <c r="Y137" s="1"/>
      <c r="Z137" s="2">
        <f t="shared" si="444"/>
        <v>0</v>
      </c>
      <c r="AA137" s="2">
        <f t="shared" si="445"/>
        <v>0</v>
      </c>
      <c r="AB137" s="2">
        <f t="shared" si="446"/>
        <v>0</v>
      </c>
      <c r="AC137" s="1"/>
      <c r="AD137" s="1"/>
      <c r="AE137" s="2">
        <f t="shared" si="447"/>
        <v>0</v>
      </c>
      <c r="AF137" s="2">
        <f t="shared" si="448"/>
        <v>0</v>
      </c>
      <c r="AG137" s="2">
        <f t="shared" si="449"/>
        <v>0</v>
      </c>
      <c r="AH137" s="1"/>
      <c r="AI137" s="1"/>
      <c r="AJ137" s="2">
        <f t="shared" si="441"/>
        <v>0</v>
      </c>
      <c r="AK137" s="2">
        <f t="shared" si="442"/>
        <v>0</v>
      </c>
      <c r="AL137" s="2">
        <f t="shared" si="443"/>
        <v>0</v>
      </c>
    </row>
    <row r="138" spans="1:38" x14ac:dyDescent="0.2">
      <c r="A138" s="20" t="s">
        <v>7</v>
      </c>
      <c r="B138" s="2"/>
      <c r="C138" s="25"/>
      <c r="D138" s="13">
        <f t="shared" si="373"/>
        <v>0</v>
      </c>
      <c r="E138" s="13"/>
      <c r="F138" s="13"/>
      <c r="G138" s="83">
        <f t="shared" si="429"/>
        <v>0</v>
      </c>
      <c r="H138" s="83">
        <f t="shared" si="430"/>
        <v>0</v>
      </c>
      <c r="I138" s="83">
        <f t="shared" si="431"/>
        <v>0</v>
      </c>
      <c r="J138" s="80"/>
      <c r="K138" s="80"/>
      <c r="L138" s="80">
        <f t="shared" si="423"/>
        <v>0</v>
      </c>
      <c r="M138" s="80">
        <f t="shared" si="424"/>
        <v>0</v>
      </c>
      <c r="N138" s="80">
        <f t="shared" si="432"/>
        <v>0</v>
      </c>
      <c r="O138" s="80"/>
      <c r="P138" s="80"/>
      <c r="Q138" s="80">
        <f t="shared" si="426"/>
        <v>0</v>
      </c>
      <c r="R138" s="80">
        <f t="shared" si="427"/>
        <v>0</v>
      </c>
      <c r="S138" s="80">
        <f t="shared" si="428"/>
        <v>0</v>
      </c>
      <c r="U138" s="20"/>
      <c r="V138" s="1"/>
      <c r="W138" s="48"/>
      <c r="X138" s="12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</row>
    <row r="139" spans="1:38" x14ac:dyDescent="0.2">
      <c r="A139" s="1" t="s">
        <v>62</v>
      </c>
      <c r="B139" s="2"/>
      <c r="C139" s="25"/>
      <c r="D139" s="13">
        <f t="shared" si="373"/>
        <v>0</v>
      </c>
      <c r="E139" s="13"/>
      <c r="F139" s="13"/>
      <c r="G139" s="83">
        <f t="shared" si="429"/>
        <v>0</v>
      </c>
      <c r="H139" s="83">
        <f t="shared" si="430"/>
        <v>0</v>
      </c>
      <c r="I139" s="83">
        <f t="shared" si="431"/>
        <v>0</v>
      </c>
      <c r="J139" s="80"/>
      <c r="K139" s="80"/>
      <c r="L139" s="80">
        <f t="shared" si="423"/>
        <v>0</v>
      </c>
      <c r="M139" s="80">
        <f t="shared" si="424"/>
        <v>0</v>
      </c>
      <c r="N139" s="80">
        <f t="shared" si="432"/>
        <v>0</v>
      </c>
      <c r="O139" s="80"/>
      <c r="P139" s="80"/>
      <c r="Q139" s="80">
        <f t="shared" si="426"/>
        <v>0</v>
      </c>
      <c r="R139" s="80">
        <f t="shared" si="427"/>
        <v>0</v>
      </c>
      <c r="S139" s="80">
        <f t="shared" si="428"/>
        <v>0</v>
      </c>
      <c r="T139" s="40" t="s">
        <v>4</v>
      </c>
      <c r="U139" s="8">
        <v>13578</v>
      </c>
      <c r="V139" s="3"/>
      <c r="W139" s="12">
        <f>SUM(U139:V139)</f>
        <v>13578</v>
      </c>
      <c r="X139" s="12">
        <v>737</v>
      </c>
      <c r="Y139" s="1"/>
      <c r="Z139" s="3">
        <f>+U139+X139</f>
        <v>14315</v>
      </c>
      <c r="AA139" s="3">
        <f>+V139+Y139</f>
        <v>0</v>
      </c>
      <c r="AB139" s="3">
        <f>+Z139+AA139</f>
        <v>14315</v>
      </c>
      <c r="AC139" s="3">
        <v>980</v>
      </c>
      <c r="AD139" s="1"/>
      <c r="AE139" s="3">
        <f t="shared" ref="AE139" si="450">+Z139+AC139</f>
        <v>15295</v>
      </c>
      <c r="AF139" s="3">
        <f t="shared" ref="AF139" si="451">+AA139+AD139</f>
        <v>0</v>
      </c>
      <c r="AG139" s="3">
        <f t="shared" ref="AG139" si="452">+AE139+AF139</f>
        <v>15295</v>
      </c>
      <c r="AH139" s="3">
        <v>-7400</v>
      </c>
      <c r="AI139" s="1"/>
      <c r="AJ139" s="3">
        <f t="shared" ref="AJ139" si="453">+AE139+AH139</f>
        <v>7895</v>
      </c>
      <c r="AK139" s="3">
        <f t="shared" ref="AK139" si="454">+AF139+AI139</f>
        <v>0</v>
      </c>
      <c r="AL139" s="3">
        <f t="shared" ref="AL139" si="455">+AJ139+AK139</f>
        <v>7895</v>
      </c>
    </row>
    <row r="140" spans="1:38" x14ac:dyDescent="0.2">
      <c r="A140" s="1"/>
      <c r="B140" s="2"/>
      <c r="C140" s="25"/>
      <c r="D140" s="13"/>
      <c r="E140" s="13"/>
      <c r="F140" s="13"/>
      <c r="G140" s="27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74" t="s">
        <v>55</v>
      </c>
      <c r="U140" s="44"/>
      <c r="V140" s="13"/>
      <c r="W140" s="27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</row>
    <row r="141" spans="1:38" x14ac:dyDescent="0.2">
      <c r="A141" s="36" t="s">
        <v>37</v>
      </c>
      <c r="B141" s="3">
        <f>SUM(B142:B151)</f>
        <v>26039</v>
      </c>
      <c r="C141" s="14">
        <f>SUM(C142:C151)</f>
        <v>0</v>
      </c>
      <c r="D141" s="3">
        <f>SUM(D142:D151)</f>
        <v>26039</v>
      </c>
      <c r="E141" s="3">
        <f t="shared" ref="E141:N141" si="456">SUM(E142:E151)</f>
        <v>0</v>
      </c>
      <c r="F141" s="3">
        <f t="shared" si="456"/>
        <v>0</v>
      </c>
      <c r="G141" s="12">
        <f t="shared" si="456"/>
        <v>26039</v>
      </c>
      <c r="H141" s="3">
        <f t="shared" si="456"/>
        <v>0</v>
      </c>
      <c r="I141" s="3">
        <f t="shared" si="456"/>
        <v>26039</v>
      </c>
      <c r="J141" s="3">
        <f t="shared" si="456"/>
        <v>0</v>
      </c>
      <c r="K141" s="3">
        <f t="shared" si="456"/>
        <v>0</v>
      </c>
      <c r="L141" s="3">
        <f t="shared" si="456"/>
        <v>26039</v>
      </c>
      <c r="M141" s="3">
        <f t="shared" si="456"/>
        <v>0</v>
      </c>
      <c r="N141" s="3">
        <f t="shared" si="456"/>
        <v>26039</v>
      </c>
      <c r="O141" s="3">
        <f t="shared" ref="O141:S141" si="457">SUM(O142:O151)</f>
        <v>-6217</v>
      </c>
      <c r="P141" s="3">
        <f t="shared" si="457"/>
        <v>0</v>
      </c>
      <c r="Q141" s="3">
        <f t="shared" si="457"/>
        <v>19822</v>
      </c>
      <c r="R141" s="3">
        <f t="shared" si="457"/>
        <v>0</v>
      </c>
      <c r="S141" s="3">
        <f t="shared" si="457"/>
        <v>19822</v>
      </c>
      <c r="U141" s="8"/>
      <c r="V141" s="3"/>
      <c r="W141" s="12"/>
      <c r="X141" s="1"/>
      <c r="Y141" s="1"/>
      <c r="Z141" s="3"/>
      <c r="AA141" s="3"/>
      <c r="AB141" s="3"/>
      <c r="AC141" s="1"/>
      <c r="AD141" s="1"/>
      <c r="AE141" s="1"/>
      <c r="AF141" s="1"/>
      <c r="AG141" s="1"/>
      <c r="AH141" s="1"/>
      <c r="AI141" s="1"/>
      <c r="AJ141" s="1"/>
      <c r="AK141" s="1"/>
      <c r="AL141" s="1"/>
    </row>
    <row r="142" spans="1:38" x14ac:dyDescent="0.2">
      <c r="A142" s="1" t="s">
        <v>38</v>
      </c>
      <c r="B142" s="2"/>
      <c r="C142" s="25"/>
      <c r="D142" s="13">
        <f t="shared" si="373"/>
        <v>0</v>
      </c>
      <c r="E142" s="13"/>
      <c r="F142" s="13"/>
      <c r="G142" s="83">
        <f t="shared" ref="G142" si="458">+B142+E142</f>
        <v>0</v>
      </c>
      <c r="H142" s="83">
        <f t="shared" ref="H142" si="459">+C142+F142</f>
        <v>0</v>
      </c>
      <c r="I142" s="83">
        <f t="shared" ref="I142" si="460">+G142+H142</f>
        <v>0</v>
      </c>
      <c r="J142" s="80"/>
      <c r="K142" s="80"/>
      <c r="L142" s="80">
        <f t="shared" ref="L142:L151" si="461">+G142+J142</f>
        <v>0</v>
      </c>
      <c r="M142" s="80">
        <f t="shared" ref="M142:M151" si="462">+H142+K142</f>
        <v>0</v>
      </c>
      <c r="N142" s="80">
        <f t="shared" ref="N142" si="463">+L142+M142</f>
        <v>0</v>
      </c>
      <c r="O142" s="80"/>
      <c r="P142" s="80"/>
      <c r="Q142" s="80">
        <f t="shared" ref="Q142:Q151" si="464">+L142+O142</f>
        <v>0</v>
      </c>
      <c r="R142" s="80">
        <f t="shared" ref="R142:R151" si="465">+M142+P142</f>
        <v>0</v>
      </c>
      <c r="S142" s="80">
        <f t="shared" ref="S142:S151" si="466">+Q142+R142</f>
        <v>0</v>
      </c>
      <c r="T142" s="40" t="s">
        <v>3</v>
      </c>
      <c r="U142" s="8"/>
      <c r="V142" s="3"/>
      <c r="W142" s="12">
        <f>SUM(U142:V142)</f>
        <v>0</v>
      </c>
      <c r="X142" s="1"/>
      <c r="Y142" s="1"/>
      <c r="Z142" s="3">
        <f>+U142+X142</f>
        <v>0</v>
      </c>
      <c r="AA142" s="3">
        <f>+V142+Y142</f>
        <v>0</v>
      </c>
      <c r="AB142" s="3">
        <f>+Z142+AA142</f>
        <v>0</v>
      </c>
      <c r="AC142" s="1"/>
      <c r="AD142" s="1"/>
      <c r="AE142" s="3">
        <f t="shared" ref="AE142" si="467">+Z142+AC142</f>
        <v>0</v>
      </c>
      <c r="AF142" s="3">
        <f t="shared" ref="AF142" si="468">+AA142+AD142</f>
        <v>0</v>
      </c>
      <c r="AG142" s="3">
        <f t="shared" ref="AG142" si="469">+AE142+AF142</f>
        <v>0</v>
      </c>
      <c r="AH142" s="1"/>
      <c r="AI142" s="1"/>
      <c r="AJ142" s="3">
        <f t="shared" ref="AJ142" si="470">+AE142+AH142</f>
        <v>0</v>
      </c>
      <c r="AK142" s="3">
        <f t="shared" ref="AK142" si="471">+AF142+AI142</f>
        <v>0</v>
      </c>
      <c r="AL142" s="3">
        <f t="shared" ref="AL142" si="472">+AJ142+AK142</f>
        <v>0</v>
      </c>
    </row>
    <row r="143" spans="1:38" x14ac:dyDescent="0.2">
      <c r="A143" s="1" t="s">
        <v>6</v>
      </c>
      <c r="B143" s="2">
        <v>180</v>
      </c>
      <c r="C143" s="25"/>
      <c r="D143" s="13">
        <f>SUM(B143:C143)</f>
        <v>180</v>
      </c>
      <c r="E143" s="13"/>
      <c r="F143" s="13"/>
      <c r="G143" s="83">
        <f t="shared" ref="G143:G151" si="473">+B143+E143</f>
        <v>180</v>
      </c>
      <c r="H143" s="83">
        <f t="shared" ref="H143:H151" si="474">+C143+F143</f>
        <v>0</v>
      </c>
      <c r="I143" s="83">
        <f t="shared" ref="I143:I151" si="475">+G143+H143</f>
        <v>180</v>
      </c>
      <c r="J143" s="80"/>
      <c r="K143" s="80"/>
      <c r="L143" s="80">
        <f t="shared" si="461"/>
        <v>180</v>
      </c>
      <c r="M143" s="80">
        <f t="shared" si="462"/>
        <v>0</v>
      </c>
      <c r="N143" s="80">
        <f t="shared" ref="N143:N151" si="476">+L143+M143</f>
        <v>180</v>
      </c>
      <c r="O143" s="80">
        <v>137</v>
      </c>
      <c r="P143" s="80"/>
      <c r="Q143" s="80">
        <f t="shared" si="464"/>
        <v>317</v>
      </c>
      <c r="R143" s="80">
        <f t="shared" si="465"/>
        <v>0</v>
      </c>
      <c r="S143" s="80">
        <f t="shared" si="466"/>
        <v>317</v>
      </c>
      <c r="U143" s="20"/>
      <c r="V143" s="1"/>
      <c r="W143" s="48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</row>
    <row r="144" spans="1:38" x14ac:dyDescent="0.2">
      <c r="A144" s="1" t="s">
        <v>39</v>
      </c>
      <c r="B144" s="2">
        <v>17887</v>
      </c>
      <c r="C144" s="25"/>
      <c r="D144" s="13">
        <f t="shared" ref="D144:D160" si="477">SUM(B144:C144)</f>
        <v>17887</v>
      </c>
      <c r="E144" s="13"/>
      <c r="F144" s="13"/>
      <c r="G144" s="83">
        <f t="shared" si="473"/>
        <v>17887</v>
      </c>
      <c r="H144" s="83">
        <f t="shared" si="474"/>
        <v>0</v>
      </c>
      <c r="I144" s="83">
        <f t="shared" si="475"/>
        <v>17887</v>
      </c>
      <c r="J144" s="80"/>
      <c r="K144" s="80"/>
      <c r="L144" s="80">
        <f t="shared" si="461"/>
        <v>17887</v>
      </c>
      <c r="M144" s="80">
        <f t="shared" si="462"/>
        <v>0</v>
      </c>
      <c r="N144" s="80">
        <f t="shared" si="476"/>
        <v>17887</v>
      </c>
      <c r="O144" s="80">
        <v>-2868</v>
      </c>
      <c r="P144" s="80"/>
      <c r="Q144" s="80">
        <f t="shared" si="464"/>
        <v>15019</v>
      </c>
      <c r="R144" s="80">
        <f t="shared" si="465"/>
        <v>0</v>
      </c>
      <c r="S144" s="80">
        <f t="shared" si="466"/>
        <v>15019</v>
      </c>
      <c r="T144" s="40" t="s">
        <v>27</v>
      </c>
      <c r="U144" s="8"/>
      <c r="V144" s="3"/>
      <c r="W144" s="12">
        <f>SUM(W145:W147)</f>
        <v>0</v>
      </c>
      <c r="X144" s="12">
        <f t="shared" ref="X144:AG144" si="478">SUM(X145:X147)</f>
        <v>0</v>
      </c>
      <c r="Y144" s="12">
        <f t="shared" si="478"/>
        <v>0</v>
      </c>
      <c r="Z144" s="12">
        <f t="shared" si="478"/>
        <v>0</v>
      </c>
      <c r="AA144" s="12">
        <f t="shared" si="478"/>
        <v>0</v>
      </c>
      <c r="AB144" s="12">
        <f t="shared" si="478"/>
        <v>0</v>
      </c>
      <c r="AC144" s="12">
        <f t="shared" si="478"/>
        <v>0</v>
      </c>
      <c r="AD144" s="12">
        <f t="shared" si="478"/>
        <v>0</v>
      </c>
      <c r="AE144" s="12">
        <f t="shared" si="478"/>
        <v>0</v>
      </c>
      <c r="AF144" s="12">
        <f t="shared" si="478"/>
        <v>0</v>
      </c>
      <c r="AG144" s="12">
        <f t="shared" si="478"/>
        <v>0</v>
      </c>
      <c r="AH144" s="12">
        <f t="shared" ref="AH144:AL144" si="479">SUM(AH145:AH147)</f>
        <v>0</v>
      </c>
      <c r="AI144" s="12">
        <f t="shared" si="479"/>
        <v>0</v>
      </c>
      <c r="AJ144" s="12">
        <f t="shared" si="479"/>
        <v>0</v>
      </c>
      <c r="AK144" s="12">
        <f t="shared" si="479"/>
        <v>0</v>
      </c>
      <c r="AL144" s="12">
        <f t="shared" si="479"/>
        <v>0</v>
      </c>
    </row>
    <row r="145" spans="1:38" x14ac:dyDescent="0.2">
      <c r="A145" s="1" t="s">
        <v>40</v>
      </c>
      <c r="B145" s="2"/>
      <c r="C145" s="25"/>
      <c r="D145" s="13">
        <f t="shared" si="477"/>
        <v>0</v>
      </c>
      <c r="E145" s="44"/>
      <c r="F145" s="13"/>
      <c r="G145" s="83">
        <f t="shared" si="473"/>
        <v>0</v>
      </c>
      <c r="H145" s="83">
        <f t="shared" si="474"/>
        <v>0</v>
      </c>
      <c r="I145" s="83">
        <f t="shared" si="475"/>
        <v>0</v>
      </c>
      <c r="J145" s="80"/>
      <c r="K145" s="80"/>
      <c r="L145" s="80">
        <f t="shared" si="461"/>
        <v>0</v>
      </c>
      <c r="M145" s="80">
        <f t="shared" si="462"/>
        <v>0</v>
      </c>
      <c r="N145" s="80">
        <f t="shared" si="476"/>
        <v>0</v>
      </c>
      <c r="O145" s="80"/>
      <c r="P145" s="80"/>
      <c r="Q145" s="80">
        <f t="shared" si="464"/>
        <v>0</v>
      </c>
      <c r="R145" s="80">
        <f t="shared" si="465"/>
        <v>0</v>
      </c>
      <c r="S145" s="80">
        <f t="shared" si="466"/>
        <v>0</v>
      </c>
      <c r="T145" t="s">
        <v>56</v>
      </c>
      <c r="U145" s="44"/>
      <c r="V145" s="13"/>
      <c r="W145" s="27">
        <f>SUM(U145:V145)</f>
        <v>0</v>
      </c>
      <c r="X145" s="1"/>
      <c r="Y145" s="1"/>
      <c r="Z145" s="2">
        <f t="shared" ref="Z145" si="480">+U145+X145</f>
        <v>0</v>
      </c>
      <c r="AA145" s="2">
        <f t="shared" ref="AA145" si="481">+V145+Y145</f>
        <v>0</v>
      </c>
      <c r="AB145" s="2">
        <f t="shared" ref="AB145" si="482">+Z145+AA145</f>
        <v>0</v>
      </c>
      <c r="AC145" s="1"/>
      <c r="AD145" s="1"/>
      <c r="AE145" s="2">
        <f t="shared" ref="AE145" si="483">+Z145+AC145</f>
        <v>0</v>
      </c>
      <c r="AF145" s="2">
        <f t="shared" ref="AF145" si="484">+AA145+AD145</f>
        <v>0</v>
      </c>
      <c r="AG145" s="2">
        <f t="shared" ref="AG145" si="485">+AE145+AF145</f>
        <v>0</v>
      </c>
      <c r="AH145" s="1"/>
      <c r="AI145" s="1"/>
      <c r="AJ145" s="2">
        <f t="shared" ref="AJ145:AJ147" si="486">+AE145+AH145</f>
        <v>0</v>
      </c>
      <c r="AK145" s="2">
        <f t="shared" ref="AK145:AK147" si="487">+AF145+AI145</f>
        <v>0</v>
      </c>
      <c r="AL145" s="2">
        <f t="shared" ref="AL145:AL147" si="488">+AJ145+AK145</f>
        <v>0</v>
      </c>
    </row>
    <row r="146" spans="1:38" x14ac:dyDescent="0.2">
      <c r="A146" s="1" t="s">
        <v>41</v>
      </c>
      <c r="B146" s="2"/>
      <c r="C146" s="25"/>
      <c r="D146" s="13">
        <f t="shared" si="477"/>
        <v>0</v>
      </c>
      <c r="E146" s="44"/>
      <c r="F146" s="13"/>
      <c r="G146" s="83">
        <f t="shared" si="473"/>
        <v>0</v>
      </c>
      <c r="H146" s="83">
        <f t="shared" si="474"/>
        <v>0</v>
      </c>
      <c r="I146" s="83">
        <f t="shared" si="475"/>
        <v>0</v>
      </c>
      <c r="J146" s="80"/>
      <c r="K146" s="80"/>
      <c r="L146" s="80">
        <f t="shared" si="461"/>
        <v>0</v>
      </c>
      <c r="M146" s="80">
        <f t="shared" si="462"/>
        <v>0</v>
      </c>
      <c r="N146" s="80">
        <f t="shared" si="476"/>
        <v>0</v>
      </c>
      <c r="O146" s="80"/>
      <c r="P146" s="80"/>
      <c r="Q146" s="80">
        <f t="shared" si="464"/>
        <v>0</v>
      </c>
      <c r="R146" s="80">
        <f t="shared" si="465"/>
        <v>0</v>
      </c>
      <c r="S146" s="80">
        <f t="shared" si="466"/>
        <v>0</v>
      </c>
      <c r="T146" t="s">
        <v>57</v>
      </c>
      <c r="U146" s="8"/>
      <c r="V146" s="3"/>
      <c r="W146" s="27">
        <f>SUM(U146:V146)</f>
        <v>0</v>
      </c>
      <c r="X146" s="1"/>
      <c r="Y146" s="1"/>
      <c r="Z146" s="2">
        <f t="shared" ref="Z146:Z147" si="489">+U146+X146</f>
        <v>0</v>
      </c>
      <c r="AA146" s="2">
        <f t="shared" ref="AA146:AA147" si="490">+V146+Y146</f>
        <v>0</v>
      </c>
      <c r="AB146" s="2">
        <f t="shared" ref="AB146:AB147" si="491">+Z146+AA146</f>
        <v>0</v>
      </c>
      <c r="AC146" s="1"/>
      <c r="AD146" s="1"/>
      <c r="AE146" s="2">
        <f t="shared" ref="AE146:AE147" si="492">+Z146+AC146</f>
        <v>0</v>
      </c>
      <c r="AF146" s="2">
        <f t="shared" ref="AF146:AF147" si="493">+AA146+AD146</f>
        <v>0</v>
      </c>
      <c r="AG146" s="2">
        <f t="shared" ref="AG146:AG147" si="494">+AE146+AF146</f>
        <v>0</v>
      </c>
      <c r="AH146" s="1"/>
      <c r="AI146" s="1"/>
      <c r="AJ146" s="2">
        <f t="shared" si="486"/>
        <v>0</v>
      </c>
      <c r="AK146" s="2">
        <f t="shared" si="487"/>
        <v>0</v>
      </c>
      <c r="AL146" s="2">
        <f t="shared" si="488"/>
        <v>0</v>
      </c>
    </row>
    <row r="147" spans="1:38" x14ac:dyDescent="0.2">
      <c r="A147" s="17" t="s">
        <v>42</v>
      </c>
      <c r="B147" s="13">
        <v>4829</v>
      </c>
      <c r="C147" s="29"/>
      <c r="D147" s="13">
        <f t="shared" si="477"/>
        <v>4829</v>
      </c>
      <c r="E147" s="44"/>
      <c r="F147" s="13"/>
      <c r="G147" s="83">
        <f t="shared" si="473"/>
        <v>4829</v>
      </c>
      <c r="H147" s="83">
        <f t="shared" si="474"/>
        <v>0</v>
      </c>
      <c r="I147" s="83">
        <f t="shared" si="475"/>
        <v>4829</v>
      </c>
      <c r="J147" s="80"/>
      <c r="K147" s="80"/>
      <c r="L147" s="80">
        <f t="shared" si="461"/>
        <v>4829</v>
      </c>
      <c r="M147" s="80">
        <f t="shared" si="462"/>
        <v>0</v>
      </c>
      <c r="N147" s="80">
        <f t="shared" si="476"/>
        <v>4829</v>
      </c>
      <c r="O147" s="80">
        <v>-2667</v>
      </c>
      <c r="P147" s="80"/>
      <c r="Q147" s="80">
        <f t="shared" si="464"/>
        <v>2162</v>
      </c>
      <c r="R147" s="80">
        <f t="shared" si="465"/>
        <v>0</v>
      </c>
      <c r="S147" s="80">
        <f t="shared" si="466"/>
        <v>2162</v>
      </c>
      <c r="T147" t="s">
        <v>78</v>
      </c>
      <c r="U147" s="67"/>
      <c r="V147" s="18"/>
      <c r="W147" s="27">
        <f>SUM(U147:V147)</f>
        <v>0</v>
      </c>
      <c r="X147" s="1"/>
      <c r="Y147" s="1"/>
      <c r="Z147" s="2">
        <f t="shared" si="489"/>
        <v>0</v>
      </c>
      <c r="AA147" s="2">
        <f t="shared" si="490"/>
        <v>0</v>
      </c>
      <c r="AB147" s="2">
        <f t="shared" si="491"/>
        <v>0</v>
      </c>
      <c r="AC147" s="1"/>
      <c r="AD147" s="1"/>
      <c r="AE147" s="2">
        <f t="shared" si="492"/>
        <v>0</v>
      </c>
      <c r="AF147" s="2">
        <f t="shared" si="493"/>
        <v>0</v>
      </c>
      <c r="AG147" s="2">
        <f t="shared" si="494"/>
        <v>0</v>
      </c>
      <c r="AH147" s="1"/>
      <c r="AI147" s="1"/>
      <c r="AJ147" s="2">
        <f t="shared" si="486"/>
        <v>0</v>
      </c>
      <c r="AK147" s="2">
        <f t="shared" si="487"/>
        <v>0</v>
      </c>
      <c r="AL147" s="2">
        <f t="shared" si="488"/>
        <v>0</v>
      </c>
    </row>
    <row r="148" spans="1:38" x14ac:dyDescent="0.2">
      <c r="A148" s="17" t="s">
        <v>43</v>
      </c>
      <c r="B148" s="13">
        <v>3143</v>
      </c>
      <c r="C148" s="29"/>
      <c r="D148" s="13">
        <f t="shared" si="477"/>
        <v>3143</v>
      </c>
      <c r="E148" s="44"/>
      <c r="F148" s="13"/>
      <c r="G148" s="83">
        <f t="shared" si="473"/>
        <v>3143</v>
      </c>
      <c r="H148" s="83">
        <f t="shared" si="474"/>
        <v>0</v>
      </c>
      <c r="I148" s="83">
        <f t="shared" si="475"/>
        <v>3143</v>
      </c>
      <c r="J148" s="80"/>
      <c r="K148" s="80"/>
      <c r="L148" s="80">
        <f t="shared" si="461"/>
        <v>3143</v>
      </c>
      <c r="M148" s="80">
        <f t="shared" si="462"/>
        <v>0</v>
      </c>
      <c r="N148" s="80">
        <f t="shared" si="476"/>
        <v>3143</v>
      </c>
      <c r="O148" s="80">
        <v>-871</v>
      </c>
      <c r="P148" s="80"/>
      <c r="Q148" s="80">
        <f t="shared" si="464"/>
        <v>2272</v>
      </c>
      <c r="R148" s="80">
        <f t="shared" si="465"/>
        <v>0</v>
      </c>
      <c r="S148" s="80">
        <f t="shared" si="466"/>
        <v>2272</v>
      </c>
      <c r="U148" s="8"/>
      <c r="V148" s="3"/>
      <c r="W148" s="12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</row>
    <row r="149" spans="1:38" x14ac:dyDescent="0.2">
      <c r="A149" s="17" t="s">
        <v>44</v>
      </c>
      <c r="B149" s="13"/>
      <c r="C149" s="29"/>
      <c r="D149" s="13">
        <f t="shared" si="477"/>
        <v>0</v>
      </c>
      <c r="E149" s="44"/>
      <c r="F149" s="13"/>
      <c r="G149" s="83">
        <f t="shared" si="473"/>
        <v>0</v>
      </c>
      <c r="H149" s="83">
        <f t="shared" si="474"/>
        <v>0</v>
      </c>
      <c r="I149" s="83">
        <f t="shared" si="475"/>
        <v>0</v>
      </c>
      <c r="J149" s="80"/>
      <c r="K149" s="80"/>
      <c r="L149" s="80">
        <f t="shared" si="461"/>
        <v>0</v>
      </c>
      <c r="M149" s="80">
        <f t="shared" si="462"/>
        <v>0</v>
      </c>
      <c r="N149" s="80">
        <f t="shared" si="476"/>
        <v>0</v>
      </c>
      <c r="O149" s="80"/>
      <c r="P149" s="80"/>
      <c r="Q149" s="80">
        <f t="shared" si="464"/>
        <v>0</v>
      </c>
      <c r="R149" s="80">
        <f t="shared" si="465"/>
        <v>0</v>
      </c>
      <c r="S149" s="80">
        <f t="shared" si="466"/>
        <v>0</v>
      </c>
      <c r="T149" s="40"/>
      <c r="U149" s="44"/>
      <c r="V149" s="3"/>
      <c r="W149" s="12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</row>
    <row r="150" spans="1:38" x14ac:dyDescent="0.2">
      <c r="A150" s="17" t="s">
        <v>45</v>
      </c>
      <c r="B150" s="13"/>
      <c r="C150" s="29"/>
      <c r="D150" s="13">
        <f t="shared" si="477"/>
        <v>0</v>
      </c>
      <c r="E150" s="44"/>
      <c r="F150" s="13"/>
      <c r="G150" s="83">
        <f t="shared" si="473"/>
        <v>0</v>
      </c>
      <c r="H150" s="83">
        <f t="shared" si="474"/>
        <v>0</v>
      </c>
      <c r="I150" s="83">
        <f t="shared" si="475"/>
        <v>0</v>
      </c>
      <c r="J150" s="80"/>
      <c r="K150" s="80"/>
      <c r="L150" s="80">
        <f t="shared" si="461"/>
        <v>0</v>
      </c>
      <c r="M150" s="80">
        <f t="shared" si="462"/>
        <v>0</v>
      </c>
      <c r="N150" s="80">
        <f t="shared" si="476"/>
        <v>0</v>
      </c>
      <c r="O150" s="80"/>
      <c r="P150" s="80"/>
      <c r="Q150" s="80">
        <f t="shared" si="464"/>
        <v>0</v>
      </c>
      <c r="R150" s="80">
        <f t="shared" si="465"/>
        <v>0</v>
      </c>
      <c r="S150" s="80">
        <f t="shared" si="466"/>
        <v>0</v>
      </c>
      <c r="T150" s="40"/>
      <c r="U150" s="8"/>
      <c r="V150" s="3"/>
      <c r="W150" s="12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</row>
    <row r="151" spans="1:38" x14ac:dyDescent="0.2">
      <c r="A151" s="17" t="s">
        <v>46</v>
      </c>
      <c r="B151" s="13"/>
      <c r="C151" s="29"/>
      <c r="D151" s="13">
        <f t="shared" si="477"/>
        <v>0</v>
      </c>
      <c r="E151" s="44"/>
      <c r="F151" s="13"/>
      <c r="G151" s="83">
        <f t="shared" si="473"/>
        <v>0</v>
      </c>
      <c r="H151" s="83">
        <f t="shared" si="474"/>
        <v>0</v>
      </c>
      <c r="I151" s="83">
        <f t="shared" si="475"/>
        <v>0</v>
      </c>
      <c r="J151" s="80"/>
      <c r="K151" s="80"/>
      <c r="L151" s="80">
        <f t="shared" si="461"/>
        <v>0</v>
      </c>
      <c r="M151" s="80">
        <f t="shared" si="462"/>
        <v>0</v>
      </c>
      <c r="N151" s="80">
        <f t="shared" si="476"/>
        <v>0</v>
      </c>
      <c r="O151" s="80">
        <v>52</v>
      </c>
      <c r="P151" s="80"/>
      <c r="Q151" s="80">
        <f t="shared" si="464"/>
        <v>52</v>
      </c>
      <c r="R151" s="80">
        <f t="shared" si="465"/>
        <v>0</v>
      </c>
      <c r="S151" s="80">
        <f t="shared" si="466"/>
        <v>52</v>
      </c>
      <c r="U151" s="8"/>
      <c r="V151" s="3"/>
      <c r="W151" s="12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</row>
    <row r="152" spans="1:38" x14ac:dyDescent="0.2">
      <c r="A152" s="1"/>
      <c r="B152" s="13"/>
      <c r="C152" s="29"/>
      <c r="D152" s="13"/>
      <c r="E152" s="44"/>
      <c r="F152" s="13"/>
      <c r="G152" s="29"/>
      <c r="H152" s="44"/>
      <c r="I152" s="44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U152" s="8"/>
      <c r="V152" s="3"/>
      <c r="W152" s="12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</row>
    <row r="153" spans="1:38" x14ac:dyDescent="0.2">
      <c r="A153" s="36" t="s">
        <v>47</v>
      </c>
      <c r="B153" s="3">
        <f>SUM(B154)</f>
        <v>0</v>
      </c>
      <c r="C153" s="14">
        <f>SUM(C154)</f>
        <v>0</v>
      </c>
      <c r="D153" s="3">
        <f>SUM(D154)</f>
        <v>0</v>
      </c>
      <c r="E153" s="8"/>
      <c r="F153" s="3"/>
      <c r="G153" s="14"/>
      <c r="H153" s="8"/>
      <c r="I153" s="8"/>
      <c r="J153" s="3"/>
      <c r="K153" s="3"/>
      <c r="L153" s="3"/>
      <c r="M153" s="3"/>
      <c r="N153" s="3"/>
      <c r="O153" s="3"/>
      <c r="P153" s="3"/>
      <c r="Q153" s="3"/>
      <c r="R153" s="3"/>
      <c r="S153" s="3"/>
      <c r="U153" s="8"/>
      <c r="V153" s="3"/>
      <c r="W153" s="12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</row>
    <row r="154" spans="1:38" x14ac:dyDescent="0.2">
      <c r="A154" s="17" t="s">
        <v>48</v>
      </c>
      <c r="B154" s="13"/>
      <c r="C154" s="29"/>
      <c r="D154" s="13">
        <f t="shared" si="477"/>
        <v>0</v>
      </c>
      <c r="E154" s="44"/>
      <c r="F154" s="13"/>
      <c r="G154" s="83">
        <f t="shared" ref="G154" si="495">+B154+E154</f>
        <v>0</v>
      </c>
      <c r="H154" s="83">
        <f t="shared" ref="H154" si="496">+C154+F154</f>
        <v>0</v>
      </c>
      <c r="I154" s="83">
        <f t="shared" ref="I154" si="497">+G154+H154</f>
        <v>0</v>
      </c>
      <c r="J154" s="80"/>
      <c r="K154" s="80"/>
      <c r="L154" s="80">
        <f>+G154+J154</f>
        <v>0</v>
      </c>
      <c r="M154" s="80">
        <f>+H154+K154</f>
        <v>0</v>
      </c>
      <c r="N154" s="80">
        <f t="shared" ref="N154" si="498">+L154+M154</f>
        <v>0</v>
      </c>
      <c r="O154" s="80"/>
      <c r="P154" s="80"/>
      <c r="Q154" s="80">
        <f>+L154+O154</f>
        <v>0</v>
      </c>
      <c r="R154" s="80">
        <f>+M154+P154</f>
        <v>0</v>
      </c>
      <c r="S154" s="80">
        <f t="shared" ref="S154" si="499">+Q154+R154</f>
        <v>0</v>
      </c>
      <c r="U154" s="8"/>
      <c r="V154" s="3"/>
      <c r="W154" s="12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</row>
    <row r="155" spans="1:38" x14ac:dyDescent="0.2">
      <c r="A155" s="20" t="s">
        <v>107</v>
      </c>
      <c r="B155" s="13"/>
      <c r="C155" s="29"/>
      <c r="D155" s="13"/>
      <c r="E155" s="44"/>
      <c r="F155" s="13"/>
      <c r="G155" s="29"/>
      <c r="H155" s="44"/>
      <c r="I155" s="44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75" t="s">
        <v>5</v>
      </c>
      <c r="U155" s="8">
        <f>SUM(U156:U158)</f>
        <v>0</v>
      </c>
      <c r="V155" s="3">
        <f>SUM(V156:V158)</f>
        <v>0</v>
      </c>
      <c r="W155" s="12">
        <f>SUM(W156:W158)</f>
        <v>0</v>
      </c>
      <c r="X155" s="12">
        <f t="shared" ref="X155:AG155" si="500">SUM(X156:X158)</f>
        <v>0</v>
      </c>
      <c r="Y155" s="12">
        <f t="shared" si="500"/>
        <v>0</v>
      </c>
      <c r="Z155" s="12">
        <f t="shared" si="500"/>
        <v>0</v>
      </c>
      <c r="AA155" s="12">
        <f t="shared" si="500"/>
        <v>0</v>
      </c>
      <c r="AB155" s="12">
        <f t="shared" si="500"/>
        <v>0</v>
      </c>
      <c r="AC155" s="12">
        <f t="shared" si="500"/>
        <v>0</v>
      </c>
      <c r="AD155" s="12">
        <f t="shared" si="500"/>
        <v>0</v>
      </c>
      <c r="AE155" s="12">
        <f t="shared" si="500"/>
        <v>0</v>
      </c>
      <c r="AF155" s="12">
        <f t="shared" si="500"/>
        <v>0</v>
      </c>
      <c r="AG155" s="12">
        <f t="shared" si="500"/>
        <v>0</v>
      </c>
      <c r="AH155" s="12">
        <f t="shared" ref="AH155:AL155" si="501">SUM(AH156:AH158)</f>
        <v>0</v>
      </c>
      <c r="AI155" s="12">
        <f t="shared" si="501"/>
        <v>0</v>
      </c>
      <c r="AJ155" s="12">
        <f t="shared" si="501"/>
        <v>0</v>
      </c>
      <c r="AK155" s="12">
        <f t="shared" si="501"/>
        <v>0</v>
      </c>
      <c r="AL155" s="12">
        <f t="shared" si="501"/>
        <v>0</v>
      </c>
    </row>
    <row r="156" spans="1:38" x14ac:dyDescent="0.2">
      <c r="A156" s="36" t="s">
        <v>49</v>
      </c>
      <c r="B156" s="3">
        <f>SUM(B157)</f>
        <v>0</v>
      </c>
      <c r="C156" s="14">
        <f>SUM(C157)</f>
        <v>0</v>
      </c>
      <c r="D156" s="3">
        <f>SUM(D157)</f>
        <v>0</v>
      </c>
      <c r="E156" s="8"/>
      <c r="F156" s="3"/>
      <c r="G156" s="14"/>
      <c r="H156" s="8"/>
      <c r="I156" s="8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49" t="s">
        <v>9</v>
      </c>
      <c r="U156" s="64"/>
      <c r="V156" s="2"/>
      <c r="W156" s="27">
        <f>SUM(U156:V156)</f>
        <v>0</v>
      </c>
      <c r="X156" s="1"/>
      <c r="Y156" s="1"/>
      <c r="Z156" s="2">
        <f t="shared" ref="Z156" si="502">+U156+X156</f>
        <v>0</v>
      </c>
      <c r="AA156" s="2">
        <f t="shared" ref="AA156" si="503">+V156+Y156</f>
        <v>0</v>
      </c>
      <c r="AB156" s="2">
        <f t="shared" ref="AB156" si="504">+Z156+AA156</f>
        <v>0</v>
      </c>
      <c r="AC156" s="1"/>
      <c r="AD156" s="1"/>
      <c r="AE156" s="2">
        <f t="shared" ref="AE156" si="505">+Z156+AC156</f>
        <v>0</v>
      </c>
      <c r="AF156" s="2">
        <f t="shared" ref="AF156" si="506">+AA156+AD156</f>
        <v>0</v>
      </c>
      <c r="AG156" s="2">
        <f t="shared" ref="AG156" si="507">+AE156+AF156</f>
        <v>0</v>
      </c>
      <c r="AH156" s="1"/>
      <c r="AI156" s="1"/>
      <c r="AJ156" s="2">
        <f t="shared" ref="AJ156:AJ158" si="508">+AE156+AH156</f>
        <v>0</v>
      </c>
      <c r="AK156" s="2">
        <f t="shared" ref="AK156:AK158" si="509">+AF156+AI156</f>
        <v>0</v>
      </c>
      <c r="AL156" s="2">
        <f t="shared" ref="AL156:AL158" si="510">+AJ156+AK156</f>
        <v>0</v>
      </c>
    </row>
    <row r="157" spans="1:38" x14ac:dyDescent="0.2">
      <c r="A157" s="1" t="s">
        <v>50</v>
      </c>
      <c r="B157" s="13"/>
      <c r="C157" s="29"/>
      <c r="D157" s="13">
        <f t="shared" si="477"/>
        <v>0</v>
      </c>
      <c r="E157" s="44"/>
      <c r="F157" s="13"/>
      <c r="G157" s="83">
        <f t="shared" ref="G157" si="511">+B157+E157</f>
        <v>0</v>
      </c>
      <c r="H157" s="83">
        <f t="shared" ref="H157" si="512">+C157+F157</f>
        <v>0</v>
      </c>
      <c r="I157" s="83">
        <f t="shared" ref="I157" si="513">+G157+H157</f>
        <v>0</v>
      </c>
      <c r="J157" s="80"/>
      <c r="K157" s="80"/>
      <c r="L157" s="80">
        <f>+G157+J157</f>
        <v>0</v>
      </c>
      <c r="M157" s="80">
        <f>+H157+K157</f>
        <v>0</v>
      </c>
      <c r="N157" s="80">
        <f t="shared" ref="N157" si="514">+L157+M157</f>
        <v>0</v>
      </c>
      <c r="O157" s="80"/>
      <c r="P157" s="80"/>
      <c r="Q157" s="80">
        <f>+L157+O157</f>
        <v>0</v>
      </c>
      <c r="R157" s="80">
        <f>+M157+P157</f>
        <v>0</v>
      </c>
      <c r="S157" s="80">
        <f t="shared" ref="S157" si="515">+Q157+R157</f>
        <v>0</v>
      </c>
      <c r="T157" s="49" t="s">
        <v>10</v>
      </c>
      <c r="U157" s="64"/>
      <c r="V157" s="2"/>
      <c r="W157" s="27">
        <f>SUM(U157:V157)</f>
        <v>0</v>
      </c>
      <c r="X157" s="1"/>
      <c r="Y157" s="1"/>
      <c r="Z157" s="2">
        <f t="shared" ref="Z157:Z158" si="516">+U157+X157</f>
        <v>0</v>
      </c>
      <c r="AA157" s="2">
        <f t="shared" ref="AA157:AA158" si="517">+V157+Y157</f>
        <v>0</v>
      </c>
      <c r="AB157" s="2">
        <f t="shared" ref="AB157:AB158" si="518">+Z157+AA157</f>
        <v>0</v>
      </c>
      <c r="AC157" s="1"/>
      <c r="AD157" s="1"/>
      <c r="AE157" s="2">
        <f t="shared" ref="AE157:AE158" si="519">+Z157+AC157</f>
        <v>0</v>
      </c>
      <c r="AF157" s="2">
        <f t="shared" ref="AF157:AF158" si="520">+AA157+AD157</f>
        <v>0</v>
      </c>
      <c r="AG157" s="2">
        <f t="shared" ref="AG157:AG158" si="521">+AE157+AF157</f>
        <v>0</v>
      </c>
      <c r="AH157" s="1"/>
      <c r="AI157" s="1"/>
      <c r="AJ157" s="2">
        <f t="shared" si="508"/>
        <v>0</v>
      </c>
      <c r="AK157" s="2">
        <f t="shared" si="509"/>
        <v>0</v>
      </c>
      <c r="AL157" s="2">
        <f t="shared" si="510"/>
        <v>0</v>
      </c>
    </row>
    <row r="158" spans="1:38" x14ac:dyDescent="0.2">
      <c r="A158" s="20" t="s">
        <v>105</v>
      </c>
      <c r="B158" s="17"/>
      <c r="C158" s="29"/>
      <c r="D158" s="13"/>
      <c r="E158" s="44"/>
      <c r="F158" s="13"/>
      <c r="G158" s="29"/>
      <c r="H158" s="44"/>
      <c r="I158" s="44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49" t="s">
        <v>11</v>
      </c>
      <c r="U158" s="64"/>
      <c r="V158" s="2"/>
      <c r="W158" s="27">
        <f>SUM(U158:V158)</f>
        <v>0</v>
      </c>
      <c r="X158" s="1"/>
      <c r="Y158" s="1"/>
      <c r="Z158" s="2">
        <f t="shared" si="516"/>
        <v>0</v>
      </c>
      <c r="AA158" s="2">
        <f t="shared" si="517"/>
        <v>0</v>
      </c>
      <c r="AB158" s="2">
        <f t="shared" si="518"/>
        <v>0</v>
      </c>
      <c r="AC158" s="1"/>
      <c r="AD158" s="1"/>
      <c r="AE158" s="2">
        <f t="shared" si="519"/>
        <v>0</v>
      </c>
      <c r="AF158" s="2">
        <f t="shared" si="520"/>
        <v>0</v>
      </c>
      <c r="AG158" s="2">
        <f t="shared" si="521"/>
        <v>0</v>
      </c>
      <c r="AH158" s="1"/>
      <c r="AI158" s="1"/>
      <c r="AJ158" s="2">
        <f t="shared" si="508"/>
        <v>0</v>
      </c>
      <c r="AK158" s="2">
        <f t="shared" si="509"/>
        <v>0</v>
      </c>
      <c r="AL158" s="2">
        <f t="shared" si="510"/>
        <v>0</v>
      </c>
    </row>
    <row r="159" spans="1:38" x14ac:dyDescent="0.2">
      <c r="A159" s="36" t="s">
        <v>51</v>
      </c>
      <c r="B159" s="3">
        <f>SUM(B160)</f>
        <v>0</v>
      </c>
      <c r="C159" s="14">
        <f>SUM(C160)</f>
        <v>0</v>
      </c>
      <c r="D159" s="3">
        <f>SUM(D160)</f>
        <v>0</v>
      </c>
      <c r="E159" s="8"/>
      <c r="F159" s="3"/>
      <c r="G159" s="14"/>
      <c r="H159" s="8"/>
      <c r="I159" s="8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40"/>
      <c r="U159" s="64"/>
      <c r="V159" s="2"/>
      <c r="W159" s="12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</row>
    <row r="160" spans="1:38" x14ac:dyDescent="0.2">
      <c r="A160" s="1" t="s">
        <v>52</v>
      </c>
      <c r="B160" s="1"/>
      <c r="C160" s="25"/>
      <c r="D160" s="13">
        <f t="shared" si="477"/>
        <v>0</v>
      </c>
      <c r="E160" s="44"/>
      <c r="F160" s="13"/>
      <c r="G160" s="83">
        <f t="shared" ref="G160" si="522">+B160+E160</f>
        <v>0</v>
      </c>
      <c r="H160" s="83">
        <f t="shared" ref="H160" si="523">+C160+F160</f>
        <v>0</v>
      </c>
      <c r="I160" s="83">
        <f t="shared" ref="I160" si="524">+G160+H160</f>
        <v>0</v>
      </c>
      <c r="J160" s="80"/>
      <c r="K160" s="80"/>
      <c r="L160" s="80">
        <f>+G160+J160</f>
        <v>0</v>
      </c>
      <c r="M160" s="80">
        <f>+H160+K160</f>
        <v>0</v>
      </c>
      <c r="N160" s="80">
        <f t="shared" ref="N160" si="525">+L160+M160</f>
        <v>0</v>
      </c>
      <c r="O160" s="80"/>
      <c r="P160" s="80"/>
      <c r="Q160" s="80">
        <f>+L160+O160</f>
        <v>0</v>
      </c>
      <c r="R160" s="80">
        <f>+M160+P160</f>
        <v>0</v>
      </c>
      <c r="S160" s="80">
        <f t="shared" ref="S160" si="526">+Q160+R160</f>
        <v>0</v>
      </c>
      <c r="T160" s="40"/>
      <c r="U160" s="64"/>
      <c r="V160" s="2"/>
      <c r="W160" s="12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</row>
    <row r="161" spans="1:38" x14ac:dyDescent="0.2">
      <c r="A161" s="1" t="s">
        <v>106</v>
      </c>
      <c r="B161" s="32"/>
      <c r="C161" s="25"/>
      <c r="D161" s="37"/>
      <c r="E161" s="44"/>
      <c r="F161" s="13"/>
      <c r="G161" s="29"/>
      <c r="H161" s="44"/>
      <c r="I161" s="44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40"/>
      <c r="U161" s="64"/>
      <c r="V161" s="2"/>
      <c r="W161" s="12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</row>
    <row r="162" spans="1:38" x14ac:dyDescent="0.2">
      <c r="A162" s="6" t="s">
        <v>18</v>
      </c>
      <c r="B162" s="7">
        <f>SUM(B121,B126,B130,B141,B153,B156,B159)</f>
        <v>26039</v>
      </c>
      <c r="C162" s="7">
        <f>SUM(C121,C126,C130,C141,C153,C156,C159)</f>
        <v>0</v>
      </c>
      <c r="D162" s="7">
        <f>SUM(D121,D126,D130,D141,D153,D156,D159)</f>
        <v>26039</v>
      </c>
      <c r="E162" s="7">
        <f t="shared" ref="E162:N162" si="527">SUM(E121,E126,E130,E141,E153,E156,E159)</f>
        <v>11437</v>
      </c>
      <c r="F162" s="7">
        <f t="shared" si="527"/>
        <v>0</v>
      </c>
      <c r="G162" s="7">
        <f t="shared" si="527"/>
        <v>37476</v>
      </c>
      <c r="H162" s="7">
        <f t="shared" si="527"/>
        <v>0</v>
      </c>
      <c r="I162" s="7">
        <f t="shared" si="527"/>
        <v>37476</v>
      </c>
      <c r="J162" s="7">
        <f t="shared" si="527"/>
        <v>0</v>
      </c>
      <c r="K162" s="7">
        <f t="shared" si="527"/>
        <v>0</v>
      </c>
      <c r="L162" s="7">
        <f t="shared" si="527"/>
        <v>37476</v>
      </c>
      <c r="M162" s="7">
        <f t="shared" si="527"/>
        <v>0</v>
      </c>
      <c r="N162" s="7">
        <f t="shared" si="527"/>
        <v>37476</v>
      </c>
      <c r="O162" s="7">
        <f t="shared" ref="O162:S162" si="528">SUM(O121,O126,O130,O141,O153,O156,O159)</f>
        <v>-4709</v>
      </c>
      <c r="P162" s="7">
        <f t="shared" si="528"/>
        <v>0</v>
      </c>
      <c r="Q162" s="7">
        <f t="shared" si="528"/>
        <v>32767</v>
      </c>
      <c r="R162" s="7">
        <f t="shared" si="528"/>
        <v>0</v>
      </c>
      <c r="S162" s="7">
        <f t="shared" si="528"/>
        <v>32767</v>
      </c>
      <c r="T162" s="77" t="s">
        <v>21</v>
      </c>
      <c r="U162" s="69">
        <f>SUM(U121,U123,U125,U130,U132,U139,U141,U144,U155)</f>
        <v>1103930</v>
      </c>
      <c r="V162" s="5">
        <f>SUM(V121,V123,V125,V130,V132,V139,V141,V144,V155)</f>
        <v>1690</v>
      </c>
      <c r="W162" s="56">
        <f>SUM(W121,W123,W125,W130,W132,W139,W141,W144,W155)</f>
        <v>1105620</v>
      </c>
      <c r="X162" s="56">
        <f t="shared" ref="X162:AG162" si="529">SUM(X121,X123,X125,X130,X132,X139,X141,X144,X155)</f>
        <v>30805</v>
      </c>
      <c r="Y162" s="56">
        <f t="shared" si="529"/>
        <v>0</v>
      </c>
      <c r="Z162" s="56">
        <f t="shared" si="529"/>
        <v>1134735</v>
      </c>
      <c r="AA162" s="56">
        <f t="shared" si="529"/>
        <v>1690</v>
      </c>
      <c r="AB162" s="56">
        <f t="shared" si="529"/>
        <v>1136425</v>
      </c>
      <c r="AC162" s="56">
        <f t="shared" si="529"/>
        <v>-10177</v>
      </c>
      <c r="AD162" s="56">
        <f t="shared" si="529"/>
        <v>0</v>
      </c>
      <c r="AE162" s="56">
        <f t="shared" si="529"/>
        <v>1124558</v>
      </c>
      <c r="AF162" s="56">
        <f t="shared" si="529"/>
        <v>1690</v>
      </c>
      <c r="AG162" s="56">
        <f t="shared" si="529"/>
        <v>1126248</v>
      </c>
      <c r="AH162" s="56">
        <f t="shared" ref="AH162:AL162" si="530">SUM(AH121,AH123,AH125,AH130,AH132,AH139,AH141,AH144,AH155)</f>
        <v>-90279</v>
      </c>
      <c r="AI162" s="56">
        <f t="shared" si="530"/>
        <v>-993</v>
      </c>
      <c r="AJ162" s="56">
        <f t="shared" si="530"/>
        <v>1034279</v>
      </c>
      <c r="AK162" s="56">
        <f t="shared" si="530"/>
        <v>697</v>
      </c>
      <c r="AL162" s="56">
        <f t="shared" si="530"/>
        <v>1034976</v>
      </c>
    </row>
    <row r="163" spans="1:38" x14ac:dyDescent="0.2">
      <c r="A163" s="39" t="s">
        <v>19</v>
      </c>
      <c r="B163" s="10"/>
      <c r="C163" s="3"/>
      <c r="D163" s="10"/>
      <c r="E163" s="14"/>
      <c r="F163" s="3"/>
      <c r="G163" s="14"/>
      <c r="H163" s="8"/>
      <c r="I163" s="8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78" t="s">
        <v>22</v>
      </c>
      <c r="U163" s="58"/>
      <c r="V163" s="3"/>
      <c r="W163" s="12">
        <f>SUM(U163:V163)</f>
        <v>0</v>
      </c>
      <c r="X163" s="12">
        <f t="shared" ref="X163:AB163" si="531">SUM(V163:W163)</f>
        <v>0</v>
      </c>
      <c r="Y163" s="12">
        <f t="shared" si="531"/>
        <v>0</v>
      </c>
      <c r="Z163" s="12">
        <f t="shared" si="531"/>
        <v>0</v>
      </c>
      <c r="AA163" s="12">
        <f t="shared" si="531"/>
        <v>0</v>
      </c>
      <c r="AB163" s="12">
        <f t="shared" si="531"/>
        <v>0</v>
      </c>
      <c r="AC163" s="12">
        <f t="shared" ref="AC163" si="532">SUM(AA163:AB163)</f>
        <v>0</v>
      </c>
      <c r="AD163" s="12">
        <f t="shared" ref="AD163" si="533">SUM(AB163:AC163)</f>
        <v>0</v>
      </c>
      <c r="AE163" s="12">
        <f t="shared" ref="AE163" si="534">SUM(AC163:AD163)</f>
        <v>0</v>
      </c>
      <c r="AF163" s="12">
        <f t="shared" ref="AF163" si="535">SUM(AD163:AE163)</f>
        <v>0</v>
      </c>
      <c r="AG163" s="12">
        <f t="shared" ref="AG163" si="536">SUM(AE163:AF163)</f>
        <v>0</v>
      </c>
      <c r="AH163" s="12">
        <f t="shared" ref="AH163" si="537">SUM(AF163:AG163)</f>
        <v>0</v>
      </c>
      <c r="AI163" s="12">
        <f t="shared" ref="AI163" si="538">SUM(AG163:AH163)</f>
        <v>0</v>
      </c>
      <c r="AJ163" s="12">
        <f t="shared" ref="AJ163" si="539">SUM(AH163:AI163)</f>
        <v>0</v>
      </c>
      <c r="AK163" s="12">
        <f t="shared" ref="AK163" si="540">SUM(AI163:AJ163)</f>
        <v>0</v>
      </c>
      <c r="AL163" s="12">
        <f t="shared" ref="AL163" si="541">SUM(AJ163:AK163)</f>
        <v>0</v>
      </c>
    </row>
    <row r="164" spans="1:38" x14ac:dyDescent="0.2">
      <c r="A164" s="22" t="s">
        <v>63</v>
      </c>
      <c r="B164" s="3"/>
      <c r="C164" s="3"/>
      <c r="D164" s="3"/>
      <c r="E164" s="14"/>
      <c r="F164" s="3"/>
      <c r="G164" s="83">
        <f t="shared" ref="G164" si="542">+B164+E164</f>
        <v>0</v>
      </c>
      <c r="H164" s="83">
        <f t="shared" ref="H164" si="543">+C164+F164</f>
        <v>0</v>
      </c>
      <c r="I164" s="83">
        <f t="shared" ref="I164" si="544">+G164+H164</f>
        <v>0</v>
      </c>
      <c r="J164" s="80"/>
      <c r="K164" s="80"/>
      <c r="L164" s="80">
        <f t="shared" ref="L164:M169" si="545">+G164+J164</f>
        <v>0</v>
      </c>
      <c r="M164" s="80">
        <f t="shared" si="545"/>
        <v>0</v>
      </c>
      <c r="N164" s="80">
        <f t="shared" ref="N164" si="546">+L164+M164</f>
        <v>0</v>
      </c>
      <c r="O164" s="80"/>
      <c r="P164" s="80"/>
      <c r="Q164" s="80">
        <f t="shared" ref="Q164:R169" si="547">+L164+O164</f>
        <v>0</v>
      </c>
      <c r="R164" s="80">
        <f t="shared" si="547"/>
        <v>0</v>
      </c>
      <c r="S164" s="80">
        <f t="shared" ref="S164:S169" si="548">+Q164+R164</f>
        <v>0</v>
      </c>
      <c r="T164" s="49" t="s">
        <v>64</v>
      </c>
      <c r="U164" s="8"/>
      <c r="V164" s="3"/>
      <c r="W164" s="12"/>
      <c r="X164" s="1"/>
      <c r="Y164" s="1"/>
      <c r="Z164" s="2">
        <f t="shared" ref="Z164" si="549">+U164+X164</f>
        <v>0</v>
      </c>
      <c r="AA164" s="2">
        <f t="shared" ref="AA164" si="550">+V164+Y164</f>
        <v>0</v>
      </c>
      <c r="AB164" s="2">
        <f t="shared" ref="AB164" si="551">+Z164+AA164</f>
        <v>0</v>
      </c>
      <c r="AC164" s="1"/>
      <c r="AD164" s="1"/>
      <c r="AE164" s="2">
        <f t="shared" ref="AE164" si="552">+Z164+AC164</f>
        <v>0</v>
      </c>
      <c r="AF164" s="2">
        <f t="shared" ref="AF164" si="553">+AA164+AD164</f>
        <v>0</v>
      </c>
      <c r="AG164" s="2">
        <f t="shared" ref="AG164" si="554">+AE164+AF164</f>
        <v>0</v>
      </c>
      <c r="AH164" s="1"/>
      <c r="AI164" s="1"/>
      <c r="AJ164" s="2">
        <f t="shared" ref="AJ164:AJ169" si="555">+AE164+AH164</f>
        <v>0</v>
      </c>
      <c r="AK164" s="2">
        <f t="shared" ref="AK164:AK169" si="556">+AF164+AI164</f>
        <v>0</v>
      </c>
      <c r="AL164" s="2">
        <f t="shared" ref="AL164:AL169" si="557">+AJ164+AK164</f>
        <v>0</v>
      </c>
    </row>
    <row r="165" spans="1:38" x14ac:dyDescent="0.2">
      <c r="A165" s="50" t="s">
        <v>72</v>
      </c>
      <c r="B165" s="51"/>
      <c r="C165" s="51"/>
      <c r="D165" s="51">
        <f>SUM(B165:C165)</f>
        <v>0</v>
      </c>
      <c r="E165" s="52"/>
      <c r="F165" s="51"/>
      <c r="G165" s="83">
        <f t="shared" ref="G165:G169" si="558">+B165+E165</f>
        <v>0</v>
      </c>
      <c r="H165" s="83">
        <f t="shared" ref="H165:H169" si="559">+C165+F165</f>
        <v>0</v>
      </c>
      <c r="I165" s="83">
        <f t="shared" ref="I165:I169" si="560">+G165+H165</f>
        <v>0</v>
      </c>
      <c r="J165" s="80"/>
      <c r="K165" s="80"/>
      <c r="L165" s="80">
        <f t="shared" si="545"/>
        <v>0</v>
      </c>
      <c r="M165" s="80">
        <f t="shared" si="545"/>
        <v>0</v>
      </c>
      <c r="N165" s="80">
        <f t="shared" ref="N165:N169" si="561">+L165+M165</f>
        <v>0</v>
      </c>
      <c r="O165" s="80"/>
      <c r="P165" s="80"/>
      <c r="Q165" s="80">
        <f t="shared" si="547"/>
        <v>0</v>
      </c>
      <c r="R165" s="80">
        <f t="shared" si="547"/>
        <v>0</v>
      </c>
      <c r="S165" s="80">
        <f t="shared" si="548"/>
        <v>0</v>
      </c>
      <c r="T165" s="85" t="s">
        <v>75</v>
      </c>
      <c r="U165" s="70"/>
      <c r="V165" s="51"/>
      <c r="W165" s="72">
        <f>SUM(U165:V165)</f>
        <v>0</v>
      </c>
      <c r="X165" s="1"/>
      <c r="Y165" s="1"/>
      <c r="Z165" s="2">
        <f t="shared" ref="Z165:Z169" si="562">+U165+X165</f>
        <v>0</v>
      </c>
      <c r="AA165" s="2">
        <f t="shared" ref="AA165:AA169" si="563">+V165+Y165</f>
        <v>0</v>
      </c>
      <c r="AB165" s="2">
        <f t="shared" ref="AB165:AB169" si="564">+Z165+AA165</f>
        <v>0</v>
      </c>
      <c r="AC165" s="1"/>
      <c r="AD165" s="1"/>
      <c r="AE165" s="2">
        <f t="shared" ref="AE165:AE168" si="565">+Z165+AC165</f>
        <v>0</v>
      </c>
      <c r="AF165" s="2">
        <f t="shared" ref="AF165:AF168" si="566">+AA165+AD165</f>
        <v>0</v>
      </c>
      <c r="AG165" s="2">
        <f t="shared" ref="AG165:AG168" si="567">+AE165+AF165</f>
        <v>0</v>
      </c>
      <c r="AH165" s="1"/>
      <c r="AI165" s="1"/>
      <c r="AJ165" s="2">
        <f t="shared" si="555"/>
        <v>0</v>
      </c>
      <c r="AK165" s="2">
        <f t="shared" si="556"/>
        <v>0</v>
      </c>
      <c r="AL165" s="2">
        <f t="shared" si="557"/>
        <v>0</v>
      </c>
    </row>
    <row r="166" spans="1:38" x14ac:dyDescent="0.2">
      <c r="A166" s="50" t="s">
        <v>73</v>
      </c>
      <c r="B166" s="51"/>
      <c r="C166" s="51"/>
      <c r="D166" s="51">
        <f>SUM(B166:C166)</f>
        <v>0</v>
      </c>
      <c r="E166" s="52"/>
      <c r="F166" s="51"/>
      <c r="G166" s="83">
        <f t="shared" si="558"/>
        <v>0</v>
      </c>
      <c r="H166" s="83">
        <f t="shared" si="559"/>
        <v>0</v>
      </c>
      <c r="I166" s="83">
        <f t="shared" si="560"/>
        <v>0</v>
      </c>
      <c r="J166" s="80"/>
      <c r="K166" s="80"/>
      <c r="L166" s="80">
        <f t="shared" si="545"/>
        <v>0</v>
      </c>
      <c r="M166" s="80">
        <f t="shared" si="545"/>
        <v>0</v>
      </c>
      <c r="N166" s="80">
        <f t="shared" si="561"/>
        <v>0</v>
      </c>
      <c r="O166" s="80"/>
      <c r="P166" s="80"/>
      <c r="Q166" s="80">
        <f t="shared" si="547"/>
        <v>0</v>
      </c>
      <c r="R166" s="80">
        <f t="shared" si="547"/>
        <v>0</v>
      </c>
      <c r="S166" s="80">
        <f t="shared" si="548"/>
        <v>0</v>
      </c>
      <c r="T166" s="85" t="s">
        <v>76</v>
      </c>
      <c r="U166" s="70"/>
      <c r="V166" s="51"/>
      <c r="W166" s="72">
        <f>SUM(U166:V166)</f>
        <v>0</v>
      </c>
      <c r="X166" s="1"/>
      <c r="Y166" s="1"/>
      <c r="Z166" s="2">
        <f t="shared" si="562"/>
        <v>0</v>
      </c>
      <c r="AA166" s="2">
        <f t="shared" si="563"/>
        <v>0</v>
      </c>
      <c r="AB166" s="2">
        <f t="shared" si="564"/>
        <v>0</v>
      </c>
      <c r="AC166" s="1"/>
      <c r="AD166" s="1"/>
      <c r="AE166" s="2">
        <f t="shared" si="565"/>
        <v>0</v>
      </c>
      <c r="AF166" s="2">
        <f t="shared" si="566"/>
        <v>0</v>
      </c>
      <c r="AG166" s="2">
        <f t="shared" si="567"/>
        <v>0</v>
      </c>
      <c r="AH166" s="1"/>
      <c r="AI166" s="1"/>
      <c r="AJ166" s="2">
        <f t="shared" si="555"/>
        <v>0</v>
      </c>
      <c r="AK166" s="2">
        <f t="shared" si="556"/>
        <v>0</v>
      </c>
      <c r="AL166" s="2">
        <f t="shared" si="557"/>
        <v>0</v>
      </c>
    </row>
    <row r="167" spans="1:38" x14ac:dyDescent="0.2">
      <c r="A167" s="50" t="s">
        <v>74</v>
      </c>
      <c r="B167" s="51"/>
      <c r="C167" s="51"/>
      <c r="D167" s="51"/>
      <c r="E167" s="52"/>
      <c r="F167" s="51"/>
      <c r="G167" s="83">
        <f t="shared" si="558"/>
        <v>0</v>
      </c>
      <c r="H167" s="83">
        <f t="shared" si="559"/>
        <v>0</v>
      </c>
      <c r="I167" s="83">
        <f t="shared" si="560"/>
        <v>0</v>
      </c>
      <c r="J167" s="80"/>
      <c r="K167" s="80"/>
      <c r="L167" s="80">
        <f t="shared" si="545"/>
        <v>0</v>
      </c>
      <c r="M167" s="80">
        <f t="shared" si="545"/>
        <v>0</v>
      </c>
      <c r="N167" s="80">
        <f t="shared" si="561"/>
        <v>0</v>
      </c>
      <c r="O167" s="80"/>
      <c r="P167" s="80"/>
      <c r="Q167" s="80">
        <f t="shared" si="547"/>
        <v>0</v>
      </c>
      <c r="R167" s="80">
        <f t="shared" si="547"/>
        <v>0</v>
      </c>
      <c r="S167" s="80">
        <f t="shared" si="548"/>
        <v>0</v>
      </c>
      <c r="T167" s="85" t="s">
        <v>77</v>
      </c>
      <c r="U167" s="70"/>
      <c r="V167" s="51"/>
      <c r="W167" s="72"/>
      <c r="X167" s="1"/>
      <c r="Y167" s="1"/>
      <c r="Z167" s="2">
        <f t="shared" si="562"/>
        <v>0</v>
      </c>
      <c r="AA167" s="2">
        <f t="shared" si="563"/>
        <v>0</v>
      </c>
      <c r="AB167" s="2">
        <f t="shared" si="564"/>
        <v>0</v>
      </c>
      <c r="AC167" s="1"/>
      <c r="AD167" s="1"/>
      <c r="AE167" s="2">
        <f t="shared" si="565"/>
        <v>0</v>
      </c>
      <c r="AF167" s="2">
        <f t="shared" si="566"/>
        <v>0</v>
      </c>
      <c r="AG167" s="2">
        <f t="shared" si="567"/>
        <v>0</v>
      </c>
      <c r="AH167" s="1"/>
      <c r="AI167" s="1"/>
      <c r="AJ167" s="2">
        <f t="shared" si="555"/>
        <v>0</v>
      </c>
      <c r="AK167" s="2">
        <f t="shared" si="556"/>
        <v>0</v>
      </c>
      <c r="AL167" s="2">
        <f t="shared" si="557"/>
        <v>0</v>
      </c>
    </row>
    <row r="168" spans="1:38" ht="12.75" customHeight="1" x14ac:dyDescent="0.2">
      <c r="A168" s="22" t="s">
        <v>67</v>
      </c>
      <c r="B168" s="3"/>
      <c r="C168" s="3"/>
      <c r="D168" s="3"/>
      <c r="E168" s="14"/>
      <c r="F168" s="3"/>
      <c r="G168" s="83">
        <f t="shared" si="558"/>
        <v>0</v>
      </c>
      <c r="H168" s="83">
        <f t="shared" si="559"/>
        <v>0</v>
      </c>
      <c r="I168" s="83">
        <f t="shared" si="560"/>
        <v>0</v>
      </c>
      <c r="J168" s="80"/>
      <c r="K168" s="80"/>
      <c r="L168" s="80">
        <f t="shared" si="545"/>
        <v>0</v>
      </c>
      <c r="M168" s="80">
        <f t="shared" si="545"/>
        <v>0</v>
      </c>
      <c r="N168" s="80">
        <f t="shared" si="561"/>
        <v>0</v>
      </c>
      <c r="O168" s="80"/>
      <c r="P168" s="80"/>
      <c r="Q168" s="80">
        <f t="shared" si="547"/>
        <v>0</v>
      </c>
      <c r="R168" s="80">
        <f t="shared" si="547"/>
        <v>0</v>
      </c>
      <c r="S168" s="80">
        <f t="shared" si="548"/>
        <v>0</v>
      </c>
      <c r="T168" s="49" t="s">
        <v>68</v>
      </c>
      <c r="U168" s="8"/>
      <c r="V168" s="3"/>
      <c r="W168" s="12"/>
      <c r="X168" s="1"/>
      <c r="Y168" s="1"/>
      <c r="Z168" s="2">
        <f t="shared" si="562"/>
        <v>0</v>
      </c>
      <c r="AA168" s="2">
        <f t="shared" si="563"/>
        <v>0</v>
      </c>
      <c r="AB168" s="2">
        <f t="shared" si="564"/>
        <v>0</v>
      </c>
      <c r="AC168" s="1"/>
      <c r="AD168" s="1"/>
      <c r="AE168" s="2">
        <f t="shared" si="565"/>
        <v>0</v>
      </c>
      <c r="AF168" s="2">
        <f t="shared" si="566"/>
        <v>0</v>
      </c>
      <c r="AG168" s="2">
        <f t="shared" si="567"/>
        <v>0</v>
      </c>
      <c r="AH168" s="1"/>
      <c r="AI168" s="1"/>
      <c r="AJ168" s="2">
        <f t="shared" si="555"/>
        <v>0</v>
      </c>
      <c r="AK168" s="2">
        <f t="shared" si="556"/>
        <v>0</v>
      </c>
      <c r="AL168" s="2">
        <f t="shared" si="557"/>
        <v>0</v>
      </c>
    </row>
    <row r="169" spans="1:38" ht="25.5" x14ac:dyDescent="0.2">
      <c r="A169" s="22" t="s">
        <v>61</v>
      </c>
      <c r="B169" s="13"/>
      <c r="C169" s="13"/>
      <c r="D169" s="13">
        <f>SUM(B169:C169)</f>
        <v>0</v>
      </c>
      <c r="E169" s="29">
        <v>978</v>
      </c>
      <c r="F169" s="13"/>
      <c r="G169" s="83">
        <f t="shared" si="558"/>
        <v>978</v>
      </c>
      <c r="H169" s="83">
        <f t="shared" si="559"/>
        <v>0</v>
      </c>
      <c r="I169" s="83">
        <f t="shared" si="560"/>
        <v>978</v>
      </c>
      <c r="J169" s="80"/>
      <c r="K169" s="80"/>
      <c r="L169" s="80">
        <f t="shared" si="545"/>
        <v>978</v>
      </c>
      <c r="M169" s="80">
        <f t="shared" si="545"/>
        <v>0</v>
      </c>
      <c r="N169" s="80">
        <f t="shared" si="561"/>
        <v>978</v>
      </c>
      <c r="O169" s="80"/>
      <c r="P169" s="80"/>
      <c r="Q169" s="80">
        <f t="shared" si="547"/>
        <v>978</v>
      </c>
      <c r="R169" s="80">
        <f t="shared" si="547"/>
        <v>0</v>
      </c>
      <c r="S169" s="80">
        <f t="shared" si="548"/>
        <v>978</v>
      </c>
      <c r="T169" s="79" t="s">
        <v>66</v>
      </c>
      <c r="U169" s="8"/>
      <c r="V169" s="3"/>
      <c r="W169" s="12"/>
      <c r="X169" s="1"/>
      <c r="Y169" s="1"/>
      <c r="Z169" s="2">
        <f t="shared" si="562"/>
        <v>0</v>
      </c>
      <c r="AA169" s="2">
        <f t="shared" si="563"/>
        <v>0</v>
      </c>
      <c r="AB169" s="2">
        <f t="shared" si="564"/>
        <v>0</v>
      </c>
      <c r="AC169" s="1"/>
      <c r="AD169" s="1"/>
      <c r="AE169" s="2">
        <f t="shared" ref="AE169" si="568">+Z169+AC169</f>
        <v>0</v>
      </c>
      <c r="AF169" s="2">
        <f t="shared" ref="AF169" si="569">+AA169+AD169</f>
        <v>0</v>
      </c>
      <c r="AG169" s="2">
        <f t="shared" ref="AG169" si="570">+AE169+AF169</f>
        <v>0</v>
      </c>
      <c r="AH169" s="1"/>
      <c r="AI169" s="1"/>
      <c r="AJ169" s="2">
        <f t="shared" si="555"/>
        <v>0</v>
      </c>
      <c r="AK169" s="2">
        <f t="shared" si="556"/>
        <v>0</v>
      </c>
      <c r="AL169" s="2">
        <f t="shared" si="557"/>
        <v>0</v>
      </c>
    </row>
    <row r="170" spans="1:38" x14ac:dyDescent="0.2">
      <c r="A170" s="22" t="s">
        <v>97</v>
      </c>
      <c r="B170" s="37"/>
      <c r="C170" s="13"/>
      <c r="D170" s="37"/>
      <c r="E170" s="29"/>
      <c r="F170" s="13"/>
      <c r="G170" s="83"/>
      <c r="H170" s="83"/>
      <c r="I170" s="83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79"/>
      <c r="U170" s="33"/>
      <c r="V170" s="3"/>
      <c r="W170" s="12"/>
      <c r="X170" s="48"/>
      <c r="Y170" s="48"/>
      <c r="Z170" s="81"/>
      <c r="AA170" s="81"/>
      <c r="AB170" s="81"/>
      <c r="AC170" s="1"/>
      <c r="AD170" s="1"/>
      <c r="AE170" s="1"/>
      <c r="AF170" s="1"/>
      <c r="AG170" s="1"/>
      <c r="AH170" s="1"/>
      <c r="AI170" s="1"/>
      <c r="AJ170" s="1"/>
      <c r="AK170" s="1"/>
      <c r="AL170" s="1"/>
    </row>
    <row r="171" spans="1:38" x14ac:dyDescent="0.2">
      <c r="A171" s="11" t="s">
        <v>20</v>
      </c>
      <c r="B171" s="5">
        <f>SUM(B162:B169)</f>
        <v>26039</v>
      </c>
      <c r="C171" s="5">
        <f>SUM(C162:C169)</f>
        <v>0</v>
      </c>
      <c r="D171" s="5">
        <f>SUM(D162:D169)</f>
        <v>26039</v>
      </c>
      <c r="E171" s="5">
        <f t="shared" ref="E171:H171" si="571">SUM(E162:E169)</f>
        <v>12415</v>
      </c>
      <c r="F171" s="5">
        <f t="shared" si="571"/>
        <v>0</v>
      </c>
      <c r="G171" s="5">
        <f t="shared" si="571"/>
        <v>38454</v>
      </c>
      <c r="H171" s="5">
        <f t="shared" si="571"/>
        <v>0</v>
      </c>
      <c r="I171" s="5">
        <f>SUM(I162:I169)</f>
        <v>38454</v>
      </c>
      <c r="J171" s="5">
        <f t="shared" ref="J171:N171" si="572">SUM(J162:J169)</f>
        <v>0</v>
      </c>
      <c r="K171" s="5">
        <f t="shared" si="572"/>
        <v>0</v>
      </c>
      <c r="L171" s="5">
        <f t="shared" si="572"/>
        <v>38454</v>
      </c>
      <c r="M171" s="5">
        <f t="shared" si="572"/>
        <v>0</v>
      </c>
      <c r="N171" s="5">
        <f t="shared" si="572"/>
        <v>38454</v>
      </c>
      <c r="O171" s="5">
        <f t="shared" ref="O171:S171" si="573">SUM(O162:O169)</f>
        <v>-4709</v>
      </c>
      <c r="P171" s="5">
        <f t="shared" si="573"/>
        <v>0</v>
      </c>
      <c r="Q171" s="5">
        <f t="shared" si="573"/>
        <v>33745</v>
      </c>
      <c r="R171" s="5">
        <f t="shared" si="573"/>
        <v>0</v>
      </c>
      <c r="S171" s="5">
        <f t="shared" si="573"/>
        <v>33745</v>
      </c>
      <c r="T171" s="55" t="s">
        <v>23</v>
      </c>
      <c r="U171" s="69">
        <f>SUM(U162:U169)</f>
        <v>1103930</v>
      </c>
      <c r="V171" s="5">
        <f>SUM(V162:V169)</f>
        <v>1690</v>
      </c>
      <c r="W171" s="56">
        <f>SUM(W162:W169)</f>
        <v>1105620</v>
      </c>
      <c r="X171" s="56">
        <f t="shared" ref="X171:AG171" si="574">SUM(X162:X169)</f>
        <v>30805</v>
      </c>
      <c r="Y171" s="56">
        <f t="shared" si="574"/>
        <v>0</v>
      </c>
      <c r="Z171" s="56">
        <f t="shared" si="574"/>
        <v>1134735</v>
      </c>
      <c r="AA171" s="56">
        <f t="shared" si="574"/>
        <v>1690</v>
      </c>
      <c r="AB171" s="56">
        <f t="shared" si="574"/>
        <v>1136425</v>
      </c>
      <c r="AC171" s="56">
        <f t="shared" si="574"/>
        <v>-10177</v>
      </c>
      <c r="AD171" s="56">
        <f t="shared" si="574"/>
        <v>0</v>
      </c>
      <c r="AE171" s="56">
        <f t="shared" si="574"/>
        <v>1124558</v>
      </c>
      <c r="AF171" s="56">
        <f t="shared" si="574"/>
        <v>1690</v>
      </c>
      <c r="AG171" s="56">
        <f t="shared" si="574"/>
        <v>1126248</v>
      </c>
      <c r="AH171" s="56">
        <f t="shared" ref="AH171:AL171" si="575">SUM(AH162:AH169)</f>
        <v>-90279</v>
      </c>
      <c r="AI171" s="56">
        <f t="shared" si="575"/>
        <v>-993</v>
      </c>
      <c r="AJ171" s="56">
        <f t="shared" si="575"/>
        <v>1034279</v>
      </c>
      <c r="AK171" s="56">
        <f t="shared" si="575"/>
        <v>697</v>
      </c>
      <c r="AL171" s="56">
        <f t="shared" si="575"/>
        <v>1034976</v>
      </c>
    </row>
    <row r="172" spans="1:38" x14ac:dyDescent="0.2">
      <c r="W172" s="16"/>
    </row>
    <row r="173" spans="1:38" x14ac:dyDescent="0.2">
      <c r="A173" s="104" t="str">
        <f>+A2</f>
        <v>Komárom Város Önkormányzata és az általa irányított költségvetési szervek 2024. évi tervezett bevételeinek és kiadásainak módosítása</v>
      </c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  <c r="AA173" s="104"/>
      <c r="AB173" s="104"/>
    </row>
    <row r="174" spans="1:38" x14ac:dyDescent="0.2">
      <c r="AL174" s="24" t="s">
        <v>15</v>
      </c>
    </row>
    <row r="175" spans="1:38" ht="25.5" customHeight="1" x14ac:dyDescent="0.2">
      <c r="A175" s="105" t="s">
        <v>0</v>
      </c>
      <c r="B175" s="101" t="s">
        <v>86</v>
      </c>
      <c r="C175" s="103"/>
      <c r="D175" s="102"/>
      <c r="E175" s="101" t="s">
        <v>89</v>
      </c>
      <c r="F175" s="102"/>
      <c r="G175" s="101" t="s">
        <v>96</v>
      </c>
      <c r="H175" s="103"/>
      <c r="I175" s="102"/>
      <c r="J175" s="110" t="str">
        <f>+J4</f>
        <v>Javasolt módosítás</v>
      </c>
      <c r="K175" s="111"/>
      <c r="L175" s="101" t="str">
        <f>+G175</f>
        <v>2024. évi módosított bevételek                         KOMÁROM VÁROS ÖSSZSEN</v>
      </c>
      <c r="M175" s="103"/>
      <c r="N175" s="102"/>
      <c r="O175" s="110" t="str">
        <f>+O4</f>
        <v>Javasolt módosítás</v>
      </c>
      <c r="P175" s="111"/>
      <c r="Q175" s="101" t="str">
        <f>+L175</f>
        <v>2024. évi módosított bevételek                         KOMÁROM VÁROS ÖSSZSEN</v>
      </c>
      <c r="R175" s="103"/>
      <c r="S175" s="102"/>
      <c r="T175" s="105" t="s">
        <v>1</v>
      </c>
      <c r="U175" s="101" t="s">
        <v>87</v>
      </c>
      <c r="V175" s="103"/>
      <c r="W175" s="102"/>
      <c r="X175" s="101" t="s">
        <v>89</v>
      </c>
      <c r="Y175" s="102"/>
      <c r="Z175" s="101" t="s">
        <v>96</v>
      </c>
      <c r="AA175" s="103"/>
      <c r="AB175" s="102"/>
      <c r="AC175" s="101" t="s">
        <v>89</v>
      </c>
      <c r="AD175" s="102"/>
      <c r="AE175" s="101" t="s">
        <v>113</v>
      </c>
      <c r="AF175" s="103"/>
      <c r="AG175" s="102"/>
      <c r="AH175" s="101" t="s">
        <v>89</v>
      </c>
      <c r="AI175" s="102"/>
      <c r="AJ175" s="101" t="s">
        <v>114</v>
      </c>
      <c r="AK175" s="103"/>
      <c r="AL175" s="102"/>
    </row>
    <row r="176" spans="1:38" ht="12.75" customHeight="1" x14ac:dyDescent="0.2">
      <c r="A176" s="106"/>
      <c r="B176" s="100" t="s">
        <v>12</v>
      </c>
      <c r="C176" s="100" t="s">
        <v>13</v>
      </c>
      <c r="D176" s="98" t="str">
        <f>+D5</f>
        <v>1/2024.(I.24.) önk.rendelet eredeti ei.</v>
      </c>
      <c r="E176" s="98" t="s">
        <v>12</v>
      </c>
      <c r="F176" s="98" t="s">
        <v>13</v>
      </c>
      <c r="G176" s="98" t="s">
        <v>12</v>
      </c>
      <c r="H176" s="98" t="s">
        <v>13</v>
      </c>
      <c r="I176" s="100" t="str">
        <f>+I119</f>
        <v>5/2024.(VI.26.) önk.rendelet mód. ei.</v>
      </c>
      <c r="J176" s="100" t="str">
        <f>+J5</f>
        <v>Kötelező feladatok</v>
      </c>
      <c r="K176" s="100" t="str">
        <f>+K5</f>
        <v>Önként vállalt feladatok</v>
      </c>
      <c r="L176" s="100" t="str">
        <f>+L5</f>
        <v>Kötelező feladatok</v>
      </c>
      <c r="M176" s="100" t="str">
        <f>+M5</f>
        <v>Önként vállalt feladatok</v>
      </c>
      <c r="N176" s="100" t="str">
        <f>+N5</f>
        <v>9/2024.(X.24.) önk.rendelet mód. ei.</v>
      </c>
      <c r="O176" s="100" t="str">
        <f>+O5</f>
        <v>Kötelező feladatok</v>
      </c>
      <c r="P176" s="100" t="str">
        <f>+P5</f>
        <v>Önként vállalt feladatok</v>
      </c>
      <c r="Q176" s="100" t="str">
        <f>+Q5</f>
        <v>Kötelező feladatok</v>
      </c>
      <c r="R176" s="100" t="str">
        <f>+R5</f>
        <v>Önként vállalt feladatok</v>
      </c>
      <c r="S176" s="100" t="str">
        <f>+S5</f>
        <v>9/2025.(V.22.) önk.rendelet mód. ei.</v>
      </c>
      <c r="T176" s="106"/>
      <c r="U176" s="98" t="s">
        <v>12</v>
      </c>
      <c r="V176" s="98" t="s">
        <v>13</v>
      </c>
      <c r="W176" s="98" t="str">
        <f>+W5</f>
        <v>1/2024.(I.24.) önk.rendelet eredeti ei.</v>
      </c>
      <c r="X176" s="98" t="s">
        <v>12</v>
      </c>
      <c r="Y176" s="98" t="s">
        <v>13</v>
      </c>
      <c r="Z176" s="98" t="s">
        <v>12</v>
      </c>
      <c r="AA176" s="98" t="s">
        <v>13</v>
      </c>
      <c r="AB176" s="100" t="str">
        <f>+AB119</f>
        <v>5/2024.(VI.26.) önk.rendelet mód. ei.</v>
      </c>
      <c r="AC176" s="98" t="s">
        <v>12</v>
      </c>
      <c r="AD176" s="98" t="s">
        <v>13</v>
      </c>
      <c r="AE176" s="98" t="s">
        <v>12</v>
      </c>
      <c r="AF176" s="98" t="s">
        <v>13</v>
      </c>
      <c r="AG176" s="100" t="str">
        <f>+AG119</f>
        <v>9/2024.(X.24.) önk.rendelet mód. ei.</v>
      </c>
      <c r="AH176" s="98" t="s">
        <v>12</v>
      </c>
      <c r="AI176" s="98" t="s">
        <v>13</v>
      </c>
      <c r="AJ176" s="98" t="s">
        <v>12</v>
      </c>
      <c r="AK176" s="98" t="s">
        <v>13</v>
      </c>
      <c r="AL176" s="100" t="str">
        <f>+AL119</f>
        <v>9/2025.(V.22.) önk.rendelet mód. ei.</v>
      </c>
    </row>
    <row r="177" spans="1:38" ht="26.1" customHeight="1" x14ac:dyDescent="0.2">
      <c r="A177" s="106"/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99"/>
      <c r="S177" s="99"/>
      <c r="T177" s="107"/>
      <c r="U177" s="99"/>
      <c r="V177" s="99"/>
      <c r="W177" s="99"/>
      <c r="X177" s="99"/>
      <c r="Y177" s="99"/>
      <c r="Z177" s="99"/>
      <c r="AA177" s="99"/>
      <c r="AB177" s="99"/>
      <c r="AC177" s="99"/>
      <c r="AD177" s="99"/>
      <c r="AE177" s="99"/>
      <c r="AF177" s="99"/>
      <c r="AG177" s="99"/>
      <c r="AH177" s="99"/>
      <c r="AI177" s="99"/>
      <c r="AJ177" s="99"/>
      <c r="AK177" s="99"/>
      <c r="AL177" s="99"/>
    </row>
    <row r="178" spans="1:38" x14ac:dyDescent="0.2">
      <c r="A178" s="19" t="s">
        <v>59</v>
      </c>
      <c r="B178" s="10">
        <f t="shared" ref="B178:D197" si="576">SUM(B7,B64,B121)</f>
        <v>1971574</v>
      </c>
      <c r="C178" s="10">
        <f t="shared" si="576"/>
        <v>8164</v>
      </c>
      <c r="D178" s="10">
        <f t="shared" si="576"/>
        <v>1979738</v>
      </c>
      <c r="E178" s="10">
        <f t="shared" ref="E178:I178" si="577">SUM(E7,E64,E121)</f>
        <v>363489</v>
      </c>
      <c r="F178" s="10">
        <f t="shared" si="577"/>
        <v>0</v>
      </c>
      <c r="G178" s="10">
        <f t="shared" si="577"/>
        <v>2335063</v>
      </c>
      <c r="H178" s="10">
        <f t="shared" si="577"/>
        <v>8164</v>
      </c>
      <c r="I178" s="10">
        <f t="shared" si="577"/>
        <v>2343227</v>
      </c>
      <c r="J178" s="10">
        <f t="shared" ref="J178:N178" si="578">SUM(J7,J64,J121)</f>
        <v>41411</v>
      </c>
      <c r="K178" s="10">
        <f t="shared" si="578"/>
        <v>344</v>
      </c>
      <c r="L178" s="10">
        <f t="shared" si="578"/>
        <v>2376474</v>
      </c>
      <c r="M178" s="10">
        <f t="shared" si="578"/>
        <v>8508</v>
      </c>
      <c r="N178" s="10">
        <f t="shared" si="578"/>
        <v>2384982</v>
      </c>
      <c r="O178" s="10">
        <f t="shared" ref="O178:S178" si="579">SUM(O7,O64,O121)</f>
        <v>158953</v>
      </c>
      <c r="P178" s="10">
        <f t="shared" si="579"/>
        <v>-284</v>
      </c>
      <c r="Q178" s="10">
        <f t="shared" si="579"/>
        <v>2535427</v>
      </c>
      <c r="R178" s="10">
        <f t="shared" si="579"/>
        <v>8224</v>
      </c>
      <c r="S178" s="10">
        <f t="shared" si="579"/>
        <v>2543651</v>
      </c>
      <c r="T178" s="73" t="s">
        <v>2</v>
      </c>
      <c r="U178" s="58">
        <f t="shared" ref="U178:W182" si="580">SUM(U7,U64,U121)</f>
        <v>2448656</v>
      </c>
      <c r="V178" s="10">
        <f t="shared" si="580"/>
        <v>494129</v>
      </c>
      <c r="W178" s="26">
        <f t="shared" si="580"/>
        <v>2942785</v>
      </c>
      <c r="X178" s="26">
        <f t="shared" ref="X178:AB178" si="581">SUM(X7,X64,X121)</f>
        <v>145357</v>
      </c>
      <c r="Y178" s="26">
        <f t="shared" si="581"/>
        <v>53156</v>
      </c>
      <c r="Z178" s="26">
        <f t="shared" si="581"/>
        <v>2594013</v>
      </c>
      <c r="AA178" s="26">
        <f t="shared" si="581"/>
        <v>547285</v>
      </c>
      <c r="AB178" s="26">
        <f t="shared" si="581"/>
        <v>3141298</v>
      </c>
      <c r="AC178" s="26">
        <f t="shared" ref="AC178:AG178" si="582">SUM(AC7,AC64,AC121)</f>
        <v>111580</v>
      </c>
      <c r="AD178" s="26">
        <f t="shared" si="582"/>
        <v>14143</v>
      </c>
      <c r="AE178" s="26">
        <f t="shared" si="582"/>
        <v>2705593</v>
      </c>
      <c r="AF178" s="26">
        <f t="shared" si="582"/>
        <v>561428</v>
      </c>
      <c r="AG178" s="26">
        <f t="shared" si="582"/>
        <v>3267021</v>
      </c>
      <c r="AH178" s="26">
        <f t="shared" ref="AH178:AL178" si="583">SUM(AH7,AH64,AH121)</f>
        <v>28481</v>
      </c>
      <c r="AI178" s="26">
        <f t="shared" si="583"/>
        <v>24744</v>
      </c>
      <c r="AJ178" s="26">
        <f t="shared" si="583"/>
        <v>2734074</v>
      </c>
      <c r="AK178" s="26">
        <f t="shared" si="583"/>
        <v>586172</v>
      </c>
      <c r="AL178" s="26">
        <f t="shared" si="583"/>
        <v>3320246</v>
      </c>
    </row>
    <row r="179" spans="1:38" x14ac:dyDescent="0.2">
      <c r="A179" s="28" t="s">
        <v>28</v>
      </c>
      <c r="B179" s="2">
        <f t="shared" si="576"/>
        <v>1707574</v>
      </c>
      <c r="C179" s="2">
        <f t="shared" si="576"/>
        <v>0</v>
      </c>
      <c r="D179" s="13">
        <f t="shared" si="576"/>
        <v>1707574</v>
      </c>
      <c r="E179" s="13">
        <f t="shared" ref="E179:I179" si="584">SUM(E8,E65,E122)</f>
        <v>326052</v>
      </c>
      <c r="F179" s="13">
        <f t="shared" si="584"/>
        <v>0</v>
      </c>
      <c r="G179" s="13">
        <f t="shared" si="584"/>
        <v>2033626</v>
      </c>
      <c r="H179" s="13">
        <f t="shared" si="584"/>
        <v>0</v>
      </c>
      <c r="I179" s="13">
        <f t="shared" si="584"/>
        <v>2033626</v>
      </c>
      <c r="J179" s="13">
        <f t="shared" ref="J179:N179" si="585">SUM(J8,J65,J122)</f>
        <v>37852</v>
      </c>
      <c r="K179" s="13">
        <f t="shared" si="585"/>
        <v>0</v>
      </c>
      <c r="L179" s="13">
        <f t="shared" si="585"/>
        <v>2071478</v>
      </c>
      <c r="M179" s="13">
        <f t="shared" si="585"/>
        <v>0</v>
      </c>
      <c r="N179" s="13">
        <f t="shared" si="585"/>
        <v>2071478</v>
      </c>
      <c r="O179" s="13">
        <f t="shared" ref="O179:S179" si="586">SUM(O8,O65,O122)</f>
        <v>127369</v>
      </c>
      <c r="P179" s="13">
        <f t="shared" si="586"/>
        <v>0</v>
      </c>
      <c r="Q179" s="13">
        <f t="shared" si="586"/>
        <v>2198847</v>
      </c>
      <c r="R179" s="13">
        <f t="shared" si="586"/>
        <v>0</v>
      </c>
      <c r="S179" s="13">
        <f t="shared" si="586"/>
        <v>2198847</v>
      </c>
      <c r="U179" s="64">
        <f t="shared" si="580"/>
        <v>0</v>
      </c>
      <c r="V179" s="2">
        <f t="shared" si="580"/>
        <v>0</v>
      </c>
      <c r="W179" s="27">
        <f t="shared" si="580"/>
        <v>0</v>
      </c>
      <c r="X179" s="27">
        <f t="shared" ref="X179:AB179" si="587">SUM(X8,X65,X122)</f>
        <v>0</v>
      </c>
      <c r="Y179" s="27">
        <f t="shared" si="587"/>
        <v>0</v>
      </c>
      <c r="Z179" s="27">
        <f t="shared" si="587"/>
        <v>0</v>
      </c>
      <c r="AA179" s="27">
        <f t="shared" si="587"/>
        <v>0</v>
      </c>
      <c r="AB179" s="27">
        <f t="shared" si="587"/>
        <v>0</v>
      </c>
      <c r="AC179" s="27">
        <f t="shared" ref="AC179:AG179" si="588">SUM(AC8,AC65,AC122)</f>
        <v>0</v>
      </c>
      <c r="AD179" s="27">
        <f t="shared" si="588"/>
        <v>0</v>
      </c>
      <c r="AE179" s="27">
        <f t="shared" si="588"/>
        <v>0</v>
      </c>
      <c r="AF179" s="27">
        <f t="shared" si="588"/>
        <v>0</v>
      </c>
      <c r="AG179" s="27">
        <f t="shared" si="588"/>
        <v>0</v>
      </c>
      <c r="AH179" s="27">
        <f t="shared" ref="AH179:AL179" si="589">SUM(AH8,AH65,AH122)</f>
        <v>0</v>
      </c>
      <c r="AI179" s="27">
        <f t="shared" si="589"/>
        <v>0</v>
      </c>
      <c r="AJ179" s="27">
        <f t="shared" si="589"/>
        <v>0</v>
      </c>
      <c r="AK179" s="27">
        <f t="shared" si="589"/>
        <v>0</v>
      </c>
      <c r="AL179" s="27">
        <f t="shared" si="589"/>
        <v>0</v>
      </c>
    </row>
    <row r="180" spans="1:38" x14ac:dyDescent="0.2">
      <c r="A180" s="20" t="s">
        <v>29</v>
      </c>
      <c r="B180" s="2">
        <f t="shared" si="576"/>
        <v>264000</v>
      </c>
      <c r="C180" s="2">
        <f t="shared" si="576"/>
        <v>8164</v>
      </c>
      <c r="D180" s="13">
        <f t="shared" si="576"/>
        <v>272164</v>
      </c>
      <c r="E180" s="13">
        <f t="shared" ref="E180:I180" si="590">SUM(E9,E66,E123)</f>
        <v>37437</v>
      </c>
      <c r="F180" s="13">
        <f t="shared" si="590"/>
        <v>0</v>
      </c>
      <c r="G180" s="13">
        <f t="shared" si="590"/>
        <v>301437</v>
      </c>
      <c r="H180" s="13">
        <f t="shared" si="590"/>
        <v>8164</v>
      </c>
      <c r="I180" s="13">
        <f t="shared" si="590"/>
        <v>309601</v>
      </c>
      <c r="J180" s="13">
        <f t="shared" ref="J180:N180" si="591">SUM(J9,J66,J123)</f>
        <v>3559</v>
      </c>
      <c r="K180" s="13">
        <f t="shared" si="591"/>
        <v>344</v>
      </c>
      <c r="L180" s="13">
        <f t="shared" si="591"/>
        <v>304996</v>
      </c>
      <c r="M180" s="13">
        <f t="shared" si="591"/>
        <v>8508</v>
      </c>
      <c r="N180" s="13">
        <f t="shared" si="591"/>
        <v>313504</v>
      </c>
      <c r="O180" s="13">
        <f t="shared" ref="O180:S180" si="592">SUM(O9,O66,O123)</f>
        <v>31584</v>
      </c>
      <c r="P180" s="13">
        <f t="shared" si="592"/>
        <v>-284</v>
      </c>
      <c r="Q180" s="13">
        <f t="shared" si="592"/>
        <v>336580</v>
      </c>
      <c r="R180" s="13">
        <f t="shared" si="592"/>
        <v>8224</v>
      </c>
      <c r="S180" s="13">
        <f t="shared" si="592"/>
        <v>344804</v>
      </c>
      <c r="T180" s="40" t="s">
        <v>14</v>
      </c>
      <c r="U180" s="8">
        <f t="shared" si="580"/>
        <v>346559</v>
      </c>
      <c r="V180" s="3">
        <f t="shared" si="580"/>
        <v>92204</v>
      </c>
      <c r="W180" s="12">
        <f t="shared" si="580"/>
        <v>438763</v>
      </c>
      <c r="X180" s="12">
        <f t="shared" ref="X180:AB180" si="593">SUM(X9,X66,X123)</f>
        <v>19838</v>
      </c>
      <c r="Y180" s="12">
        <f t="shared" si="593"/>
        <v>8963</v>
      </c>
      <c r="Z180" s="12">
        <f t="shared" si="593"/>
        <v>366397</v>
      </c>
      <c r="AA180" s="12">
        <f t="shared" si="593"/>
        <v>101167</v>
      </c>
      <c r="AB180" s="12">
        <f t="shared" si="593"/>
        <v>467564</v>
      </c>
      <c r="AC180" s="12">
        <f t="shared" ref="AC180:AG180" si="594">SUM(AC9,AC66,AC123)</f>
        <v>14594</v>
      </c>
      <c r="AD180" s="12">
        <f t="shared" si="594"/>
        <v>1839</v>
      </c>
      <c r="AE180" s="12">
        <f t="shared" si="594"/>
        <v>380991</v>
      </c>
      <c r="AF180" s="12">
        <f t="shared" si="594"/>
        <v>103006</v>
      </c>
      <c r="AG180" s="12">
        <f t="shared" si="594"/>
        <v>483997</v>
      </c>
      <c r="AH180" s="12">
        <f t="shared" ref="AH180:AL180" si="595">SUM(AH9,AH66,AH123)</f>
        <v>2221</v>
      </c>
      <c r="AI180" s="12">
        <f t="shared" si="595"/>
        <v>-14466</v>
      </c>
      <c r="AJ180" s="12">
        <f t="shared" si="595"/>
        <v>383212</v>
      </c>
      <c r="AK180" s="12">
        <f t="shared" si="595"/>
        <v>88540</v>
      </c>
      <c r="AL180" s="12">
        <f t="shared" si="595"/>
        <v>471752</v>
      </c>
    </row>
    <row r="181" spans="1:38" x14ac:dyDescent="0.2">
      <c r="A181" s="41" t="s">
        <v>69</v>
      </c>
      <c r="B181" s="42">
        <f t="shared" si="576"/>
        <v>264000</v>
      </c>
      <c r="C181" s="42">
        <f t="shared" si="576"/>
        <v>0</v>
      </c>
      <c r="D181" s="42">
        <f t="shared" si="576"/>
        <v>264000</v>
      </c>
      <c r="E181" s="42">
        <f t="shared" ref="E181:I181" si="596">SUM(E10,E67,E124)</f>
        <v>26000</v>
      </c>
      <c r="F181" s="42">
        <f t="shared" si="596"/>
        <v>0</v>
      </c>
      <c r="G181" s="42">
        <f t="shared" si="596"/>
        <v>290000</v>
      </c>
      <c r="H181" s="42">
        <f t="shared" si="596"/>
        <v>0</v>
      </c>
      <c r="I181" s="42">
        <f t="shared" si="596"/>
        <v>290000</v>
      </c>
      <c r="J181" s="42">
        <f t="shared" ref="J181:N181" si="597">SUM(J10,J67,J124)</f>
        <v>0</v>
      </c>
      <c r="K181" s="42">
        <f t="shared" si="597"/>
        <v>0</v>
      </c>
      <c r="L181" s="42">
        <f t="shared" si="597"/>
        <v>290000</v>
      </c>
      <c r="M181" s="42">
        <f t="shared" si="597"/>
        <v>0</v>
      </c>
      <c r="N181" s="42">
        <f t="shared" si="597"/>
        <v>290000</v>
      </c>
      <c r="O181" s="42">
        <f t="shared" ref="O181:S181" si="598">SUM(O10,O67,O124)</f>
        <v>14314</v>
      </c>
      <c r="P181" s="42">
        <f t="shared" si="598"/>
        <v>0</v>
      </c>
      <c r="Q181" s="42">
        <f t="shared" si="598"/>
        <v>304314</v>
      </c>
      <c r="R181" s="42">
        <f t="shared" si="598"/>
        <v>0</v>
      </c>
      <c r="S181" s="42">
        <f t="shared" si="598"/>
        <v>304314</v>
      </c>
      <c r="U181" s="64">
        <f t="shared" si="580"/>
        <v>0</v>
      </c>
      <c r="V181" s="2">
        <f t="shared" si="580"/>
        <v>0</v>
      </c>
      <c r="W181" s="27">
        <f t="shared" si="580"/>
        <v>0</v>
      </c>
      <c r="X181" s="27">
        <f t="shared" ref="X181:AB181" si="599">SUM(X10,X67,X124)</f>
        <v>0</v>
      </c>
      <c r="Y181" s="27">
        <f t="shared" si="599"/>
        <v>0</v>
      </c>
      <c r="Z181" s="27">
        <f t="shared" si="599"/>
        <v>0</v>
      </c>
      <c r="AA181" s="27">
        <f t="shared" si="599"/>
        <v>0</v>
      </c>
      <c r="AB181" s="27">
        <f t="shared" si="599"/>
        <v>0</v>
      </c>
      <c r="AC181" s="27">
        <f t="shared" ref="AC181:AG184" si="600">SUM(AC10,AC67,AC124)</f>
        <v>0</v>
      </c>
      <c r="AD181" s="27">
        <f t="shared" si="600"/>
        <v>0</v>
      </c>
      <c r="AE181" s="27">
        <f t="shared" si="600"/>
        <v>0</v>
      </c>
      <c r="AF181" s="27">
        <f t="shared" si="600"/>
        <v>0</v>
      </c>
      <c r="AG181" s="27">
        <f t="shared" si="600"/>
        <v>0</v>
      </c>
      <c r="AH181" s="27">
        <f t="shared" ref="AH181:AL181" si="601">SUM(AH10,AH67,AH124)</f>
        <v>0</v>
      </c>
      <c r="AI181" s="27">
        <f t="shared" si="601"/>
        <v>0</v>
      </c>
      <c r="AJ181" s="27">
        <f t="shared" si="601"/>
        <v>0</v>
      </c>
      <c r="AK181" s="27">
        <f t="shared" si="601"/>
        <v>0</v>
      </c>
      <c r="AL181" s="27">
        <f t="shared" si="601"/>
        <v>0</v>
      </c>
    </row>
    <row r="182" spans="1:38" x14ac:dyDescent="0.2">
      <c r="A182" s="21"/>
      <c r="B182" s="2">
        <f t="shared" si="576"/>
        <v>0</v>
      </c>
      <c r="C182" s="2">
        <f t="shared" si="576"/>
        <v>0</v>
      </c>
      <c r="D182" s="13">
        <f t="shared" si="576"/>
        <v>0</v>
      </c>
      <c r="E182" s="13">
        <f t="shared" ref="E182:I182" si="602">SUM(E11,E68,E125)</f>
        <v>0</v>
      </c>
      <c r="F182" s="13">
        <f t="shared" si="602"/>
        <v>0</v>
      </c>
      <c r="G182" s="13">
        <f t="shared" si="602"/>
        <v>0</v>
      </c>
      <c r="H182" s="13">
        <f t="shared" si="602"/>
        <v>0</v>
      </c>
      <c r="I182" s="13">
        <f t="shared" si="602"/>
        <v>0</v>
      </c>
      <c r="J182" s="13">
        <f t="shared" ref="J182:N182" si="603">SUM(J11,J68,J125)</f>
        <v>0</v>
      </c>
      <c r="K182" s="13">
        <f t="shared" si="603"/>
        <v>0</v>
      </c>
      <c r="L182" s="13">
        <f t="shared" si="603"/>
        <v>0</v>
      </c>
      <c r="M182" s="13">
        <f t="shared" si="603"/>
        <v>0</v>
      </c>
      <c r="N182" s="13">
        <f t="shared" si="603"/>
        <v>0</v>
      </c>
      <c r="O182" s="13">
        <f t="shared" ref="O182:S182" si="604">SUM(O11,O68,O125)</f>
        <v>0</v>
      </c>
      <c r="P182" s="13">
        <f t="shared" si="604"/>
        <v>0</v>
      </c>
      <c r="Q182" s="13">
        <f t="shared" si="604"/>
        <v>0</v>
      </c>
      <c r="R182" s="13">
        <f t="shared" si="604"/>
        <v>0</v>
      </c>
      <c r="S182" s="13">
        <f t="shared" si="604"/>
        <v>0</v>
      </c>
      <c r="T182" s="40" t="s">
        <v>24</v>
      </c>
      <c r="U182" s="8">
        <f t="shared" si="580"/>
        <v>6225179</v>
      </c>
      <c r="V182" s="3">
        <f t="shared" si="580"/>
        <v>404578</v>
      </c>
      <c r="W182" s="12">
        <f t="shared" si="580"/>
        <v>6629757</v>
      </c>
      <c r="X182" s="12">
        <f t="shared" ref="X182:AB184" si="605">SUM(X11,X68,X125)</f>
        <v>180992</v>
      </c>
      <c r="Y182" s="12">
        <f t="shared" si="605"/>
        <v>3620</v>
      </c>
      <c r="Z182" s="12">
        <f t="shared" si="605"/>
        <v>6406171</v>
      </c>
      <c r="AA182" s="12">
        <f t="shared" si="605"/>
        <v>408198</v>
      </c>
      <c r="AB182" s="12">
        <f t="shared" si="605"/>
        <v>6814369</v>
      </c>
      <c r="AC182" s="12">
        <f t="shared" ref="AC182:AG182" si="606">SUM(AC11,AC68,AC125)</f>
        <v>23163</v>
      </c>
      <c r="AD182" s="12">
        <f t="shared" si="606"/>
        <v>1583</v>
      </c>
      <c r="AE182" s="12">
        <f t="shared" si="606"/>
        <v>6429334</v>
      </c>
      <c r="AF182" s="12">
        <f t="shared" si="606"/>
        <v>409781</v>
      </c>
      <c r="AG182" s="12">
        <f t="shared" si="606"/>
        <v>6839115</v>
      </c>
      <c r="AH182" s="12">
        <f t="shared" ref="AH182:AL182" si="607">SUM(AH11,AH68,AH125)</f>
        <v>-4329749</v>
      </c>
      <c r="AI182" s="12">
        <f t="shared" si="607"/>
        <v>-110738</v>
      </c>
      <c r="AJ182" s="12">
        <f t="shared" si="607"/>
        <v>2099585</v>
      </c>
      <c r="AK182" s="12">
        <f t="shared" si="607"/>
        <v>299043</v>
      </c>
      <c r="AL182" s="12">
        <f t="shared" si="607"/>
        <v>2398628</v>
      </c>
    </row>
    <row r="183" spans="1:38" x14ac:dyDescent="0.2">
      <c r="A183" s="21" t="s">
        <v>60</v>
      </c>
      <c r="B183" s="3">
        <f t="shared" si="576"/>
        <v>1000</v>
      </c>
      <c r="C183" s="3">
        <f t="shared" si="576"/>
        <v>0</v>
      </c>
      <c r="D183" s="3">
        <f t="shared" si="576"/>
        <v>1000</v>
      </c>
      <c r="E183" s="3">
        <f t="shared" ref="E183:I183" si="608">SUM(E12,E69,E126)</f>
        <v>0</v>
      </c>
      <c r="F183" s="3">
        <f t="shared" si="608"/>
        <v>0</v>
      </c>
      <c r="G183" s="3">
        <f t="shared" si="608"/>
        <v>1000</v>
      </c>
      <c r="H183" s="3">
        <f t="shared" si="608"/>
        <v>0</v>
      </c>
      <c r="I183" s="3">
        <f t="shared" si="608"/>
        <v>1000</v>
      </c>
      <c r="J183" s="3">
        <f t="shared" ref="J183:N183" si="609">SUM(J12,J69,J126)</f>
        <v>0</v>
      </c>
      <c r="K183" s="3">
        <f t="shared" si="609"/>
        <v>0</v>
      </c>
      <c r="L183" s="3">
        <f t="shared" si="609"/>
        <v>1000</v>
      </c>
      <c r="M183" s="3">
        <f t="shared" si="609"/>
        <v>0</v>
      </c>
      <c r="N183" s="3">
        <f t="shared" si="609"/>
        <v>1000</v>
      </c>
      <c r="O183" s="3">
        <f t="shared" ref="O183:S183" si="610">SUM(O12,O69,O126)</f>
        <v>311239</v>
      </c>
      <c r="P183" s="3">
        <f t="shared" si="610"/>
        <v>0</v>
      </c>
      <c r="Q183" s="3">
        <f t="shared" si="610"/>
        <v>312239</v>
      </c>
      <c r="R183" s="3">
        <f t="shared" si="610"/>
        <v>0</v>
      </c>
      <c r="S183" s="3">
        <f t="shared" si="610"/>
        <v>312239</v>
      </c>
      <c r="T183" s="74" t="s">
        <v>108</v>
      </c>
      <c r="U183" s="65">
        <f t="shared" ref="U183:V194" si="611">SUM(U12,U69,U126)</f>
        <v>2529978</v>
      </c>
      <c r="V183" s="30">
        <f t="shared" si="611"/>
        <v>0</v>
      </c>
      <c r="W183" s="53">
        <f>SUM(U183:V183)</f>
        <v>2529978</v>
      </c>
      <c r="X183" s="81">
        <f>SUM(X12,X69,X126)</f>
        <v>0</v>
      </c>
      <c r="Y183" s="81">
        <f t="shared" si="605"/>
        <v>0</v>
      </c>
      <c r="Z183" s="53">
        <f t="shared" si="605"/>
        <v>2529978</v>
      </c>
      <c r="AA183" s="53">
        <f t="shared" si="605"/>
        <v>0</v>
      </c>
      <c r="AB183" s="53">
        <f t="shared" si="605"/>
        <v>2529978</v>
      </c>
      <c r="AC183" s="53">
        <f t="shared" si="600"/>
        <v>0</v>
      </c>
      <c r="AD183" s="53">
        <f t="shared" si="600"/>
        <v>0</v>
      </c>
      <c r="AE183" s="53">
        <f t="shared" si="600"/>
        <v>2529978</v>
      </c>
      <c r="AF183" s="53">
        <f t="shared" si="600"/>
        <v>0</v>
      </c>
      <c r="AG183" s="53">
        <f t="shared" si="600"/>
        <v>2529978</v>
      </c>
      <c r="AH183" s="53">
        <f t="shared" ref="AH183:AL183" si="612">SUM(AH12,AH69,AH126)</f>
        <v>-2494000</v>
      </c>
      <c r="AI183" s="53">
        <f t="shared" si="612"/>
        <v>0</v>
      </c>
      <c r="AJ183" s="53">
        <f t="shared" si="612"/>
        <v>35978</v>
      </c>
      <c r="AK183" s="53">
        <f t="shared" si="612"/>
        <v>0</v>
      </c>
      <c r="AL183" s="53">
        <f t="shared" si="612"/>
        <v>35978</v>
      </c>
    </row>
    <row r="184" spans="1:38" x14ac:dyDescent="0.2">
      <c r="A184" s="20" t="s">
        <v>71</v>
      </c>
      <c r="B184" s="2">
        <f t="shared" si="576"/>
        <v>1000</v>
      </c>
      <c r="C184" s="2">
        <f t="shared" si="576"/>
        <v>0</v>
      </c>
      <c r="D184" s="13">
        <f t="shared" si="576"/>
        <v>1000</v>
      </c>
      <c r="E184" s="13">
        <f t="shared" ref="E184:I184" si="613">SUM(E13,E70,E127)</f>
        <v>0</v>
      </c>
      <c r="F184" s="13">
        <f t="shared" si="613"/>
        <v>0</v>
      </c>
      <c r="G184" s="13">
        <f t="shared" si="613"/>
        <v>1000</v>
      </c>
      <c r="H184" s="13">
        <f t="shared" si="613"/>
        <v>0</v>
      </c>
      <c r="I184" s="13">
        <f t="shared" si="613"/>
        <v>1000</v>
      </c>
      <c r="J184" s="13">
        <f t="shared" ref="J184:N184" si="614">SUM(J13,J70,J127)</f>
        <v>0</v>
      </c>
      <c r="K184" s="13">
        <f t="shared" si="614"/>
        <v>0</v>
      </c>
      <c r="L184" s="13">
        <f t="shared" si="614"/>
        <v>1000</v>
      </c>
      <c r="M184" s="13">
        <f t="shared" si="614"/>
        <v>0</v>
      </c>
      <c r="N184" s="13">
        <f t="shared" si="614"/>
        <v>1000</v>
      </c>
      <c r="O184" s="13">
        <f t="shared" ref="O184:S184" si="615">SUM(O13,O70,O127)</f>
        <v>311239</v>
      </c>
      <c r="P184" s="13">
        <f t="shared" si="615"/>
        <v>0</v>
      </c>
      <c r="Q184" s="13">
        <f t="shared" si="615"/>
        <v>312239</v>
      </c>
      <c r="R184" s="13">
        <f t="shared" si="615"/>
        <v>0</v>
      </c>
      <c r="S184" s="13">
        <f t="shared" si="615"/>
        <v>312239</v>
      </c>
      <c r="T184" s="74" t="s">
        <v>109</v>
      </c>
      <c r="U184" s="65">
        <f t="shared" si="611"/>
        <v>148206</v>
      </c>
      <c r="V184" s="30">
        <f t="shared" si="611"/>
        <v>0</v>
      </c>
      <c r="W184" s="53">
        <f>SUM(U184:V184)</f>
        <v>148206</v>
      </c>
      <c r="X184" s="81">
        <f>SUM(X13,X70,X127)</f>
        <v>0</v>
      </c>
      <c r="Y184" s="81">
        <f t="shared" si="605"/>
        <v>0</v>
      </c>
      <c r="Z184" s="53">
        <f t="shared" si="605"/>
        <v>148206</v>
      </c>
      <c r="AA184" s="53">
        <f t="shared" si="605"/>
        <v>0</v>
      </c>
      <c r="AB184" s="53">
        <f t="shared" si="605"/>
        <v>148206</v>
      </c>
      <c r="AC184" s="53">
        <f t="shared" si="600"/>
        <v>2845</v>
      </c>
      <c r="AD184" s="53">
        <f t="shared" si="600"/>
        <v>0</v>
      </c>
      <c r="AE184" s="53">
        <f t="shared" si="600"/>
        <v>151051</v>
      </c>
      <c r="AF184" s="53">
        <f t="shared" si="600"/>
        <v>0</v>
      </c>
      <c r="AG184" s="53">
        <f t="shared" si="600"/>
        <v>151051</v>
      </c>
      <c r="AH184" s="53">
        <f t="shared" ref="AH184:AL184" si="616">SUM(AH13,AH70,AH127)</f>
        <v>84035</v>
      </c>
      <c r="AI184" s="53">
        <f t="shared" si="616"/>
        <v>0</v>
      </c>
      <c r="AJ184" s="53">
        <f t="shared" si="616"/>
        <v>235086</v>
      </c>
      <c r="AK184" s="53">
        <f t="shared" si="616"/>
        <v>0</v>
      </c>
      <c r="AL184" s="53">
        <f t="shared" si="616"/>
        <v>235086</v>
      </c>
    </row>
    <row r="185" spans="1:38" x14ac:dyDescent="0.2">
      <c r="A185" s="20"/>
      <c r="B185" s="2">
        <f t="shared" si="576"/>
        <v>0</v>
      </c>
      <c r="C185" s="2">
        <f t="shared" si="576"/>
        <v>0</v>
      </c>
      <c r="D185" s="13">
        <f t="shared" si="576"/>
        <v>0</v>
      </c>
      <c r="E185" s="13">
        <f t="shared" ref="E185:I185" si="617">SUM(E14,E71,E128)</f>
        <v>0</v>
      </c>
      <c r="F185" s="13">
        <f t="shared" si="617"/>
        <v>0</v>
      </c>
      <c r="G185" s="13">
        <f t="shared" si="617"/>
        <v>0</v>
      </c>
      <c r="H185" s="13">
        <f t="shared" si="617"/>
        <v>0</v>
      </c>
      <c r="I185" s="13">
        <f t="shared" si="617"/>
        <v>0</v>
      </c>
      <c r="J185" s="13">
        <f t="shared" ref="J185:N185" si="618">SUM(J14,J71,J128)</f>
        <v>0</v>
      </c>
      <c r="K185" s="13">
        <f t="shared" si="618"/>
        <v>0</v>
      </c>
      <c r="L185" s="13">
        <f t="shared" si="618"/>
        <v>0</v>
      </c>
      <c r="M185" s="13">
        <f t="shared" si="618"/>
        <v>0</v>
      </c>
      <c r="N185" s="13">
        <f t="shared" si="618"/>
        <v>0</v>
      </c>
      <c r="O185" s="13">
        <f t="shared" ref="O185:S185" si="619">SUM(O14,O71,O128)</f>
        <v>0</v>
      </c>
      <c r="P185" s="13">
        <f t="shared" si="619"/>
        <v>0</v>
      </c>
      <c r="Q185" s="13">
        <f t="shared" si="619"/>
        <v>0</v>
      </c>
      <c r="R185" s="13">
        <f t="shared" si="619"/>
        <v>0</v>
      </c>
      <c r="S185" s="13">
        <f t="shared" si="619"/>
        <v>0</v>
      </c>
      <c r="T185" s="74"/>
      <c r="U185" s="65">
        <f t="shared" si="611"/>
        <v>0</v>
      </c>
      <c r="V185" s="30">
        <f t="shared" si="611"/>
        <v>0</v>
      </c>
      <c r="W185" s="53">
        <f>SUM(U185:V185)</f>
        <v>0</v>
      </c>
      <c r="X185" s="53">
        <f t="shared" ref="X185:AB185" si="620">SUM(V185:W185)</f>
        <v>0</v>
      </c>
      <c r="Y185" s="53">
        <f t="shared" si="620"/>
        <v>0</v>
      </c>
      <c r="Z185" s="53">
        <f t="shared" si="620"/>
        <v>0</v>
      </c>
      <c r="AA185" s="53">
        <f t="shared" si="620"/>
        <v>0</v>
      </c>
      <c r="AB185" s="53">
        <f t="shared" si="620"/>
        <v>0</v>
      </c>
      <c r="AC185" s="53">
        <f t="shared" ref="AC185" si="621">SUM(AA185:AB185)</f>
        <v>0</v>
      </c>
      <c r="AD185" s="53">
        <f t="shared" ref="AD185" si="622">SUM(AB185:AC185)</f>
        <v>0</v>
      </c>
      <c r="AE185" s="53">
        <f t="shared" ref="AE185" si="623">SUM(AC185:AD185)</f>
        <v>0</v>
      </c>
      <c r="AF185" s="53">
        <f t="shared" ref="AF185" si="624">SUM(AD185:AE185)</f>
        <v>0</v>
      </c>
      <c r="AG185" s="53">
        <f t="shared" ref="AG185" si="625">SUM(AE185:AF185)</f>
        <v>0</v>
      </c>
      <c r="AH185" s="53">
        <f t="shared" ref="AH185" si="626">SUM(AF185:AG185)</f>
        <v>0</v>
      </c>
      <c r="AI185" s="53">
        <f t="shared" ref="AI185" si="627">SUM(AG185:AH185)</f>
        <v>0</v>
      </c>
      <c r="AJ185" s="53">
        <f t="shared" ref="AJ185" si="628">SUM(AH185:AI185)</f>
        <v>0</v>
      </c>
      <c r="AK185" s="53">
        <f t="shared" ref="AK185" si="629">SUM(AI185:AJ185)</f>
        <v>0</v>
      </c>
      <c r="AL185" s="53">
        <f t="shared" ref="AL185" si="630">SUM(AJ185:AK185)</f>
        <v>0</v>
      </c>
    </row>
    <row r="186" spans="1:38" x14ac:dyDescent="0.2">
      <c r="A186" s="20"/>
      <c r="B186" s="2">
        <f t="shared" si="576"/>
        <v>0</v>
      </c>
      <c r="C186" s="2">
        <f t="shared" si="576"/>
        <v>0</v>
      </c>
      <c r="D186" s="13">
        <f t="shared" si="576"/>
        <v>0</v>
      </c>
      <c r="E186" s="13">
        <f t="shared" ref="E186:I186" si="631">SUM(E15,E72,E129)</f>
        <v>0</v>
      </c>
      <c r="F186" s="13">
        <f t="shared" si="631"/>
        <v>0</v>
      </c>
      <c r="G186" s="13">
        <f t="shared" si="631"/>
        <v>0</v>
      </c>
      <c r="H186" s="13">
        <f t="shared" si="631"/>
        <v>0</v>
      </c>
      <c r="I186" s="13">
        <f t="shared" si="631"/>
        <v>0</v>
      </c>
      <c r="J186" s="13">
        <f t="shared" ref="J186:N186" si="632">SUM(J15,J72,J129)</f>
        <v>0</v>
      </c>
      <c r="K186" s="13">
        <f t="shared" si="632"/>
        <v>0</v>
      </c>
      <c r="L186" s="13">
        <f t="shared" si="632"/>
        <v>0</v>
      </c>
      <c r="M186" s="13">
        <f t="shared" si="632"/>
        <v>0</v>
      </c>
      <c r="N186" s="13">
        <f t="shared" si="632"/>
        <v>0</v>
      </c>
      <c r="O186" s="13">
        <f t="shared" ref="O186:S186" si="633">SUM(O15,O72,O129)</f>
        <v>0</v>
      </c>
      <c r="P186" s="13">
        <f t="shared" si="633"/>
        <v>0</v>
      </c>
      <c r="Q186" s="13">
        <f t="shared" si="633"/>
        <v>0</v>
      </c>
      <c r="R186" s="13">
        <f t="shared" si="633"/>
        <v>0</v>
      </c>
      <c r="S186" s="13">
        <f t="shared" si="633"/>
        <v>0</v>
      </c>
      <c r="T186" s="40"/>
      <c r="U186" s="64">
        <f t="shared" si="611"/>
        <v>0</v>
      </c>
      <c r="V186" s="2">
        <f t="shared" si="611"/>
        <v>0</v>
      </c>
      <c r="W186" s="27">
        <f t="shared" ref="W186:AB194" si="634">SUM(W15,W72,W129)</f>
        <v>0</v>
      </c>
      <c r="X186" s="27">
        <f t="shared" si="634"/>
        <v>0</v>
      </c>
      <c r="Y186" s="27">
        <f t="shared" si="634"/>
        <v>0</v>
      </c>
      <c r="Z186" s="27">
        <f t="shared" si="634"/>
        <v>0</v>
      </c>
      <c r="AA186" s="27">
        <f t="shared" si="634"/>
        <v>0</v>
      </c>
      <c r="AB186" s="27">
        <f t="shared" si="634"/>
        <v>0</v>
      </c>
      <c r="AC186" s="27">
        <f t="shared" ref="AC186:AG186" si="635">SUM(AC15,AC72,AC129)</f>
        <v>0</v>
      </c>
      <c r="AD186" s="27">
        <f t="shared" si="635"/>
        <v>0</v>
      </c>
      <c r="AE186" s="27">
        <f t="shared" si="635"/>
        <v>0</v>
      </c>
      <c r="AF186" s="27">
        <f t="shared" si="635"/>
        <v>0</v>
      </c>
      <c r="AG186" s="27">
        <f t="shared" si="635"/>
        <v>0</v>
      </c>
      <c r="AH186" s="27">
        <f t="shared" ref="AH186:AL186" si="636">SUM(AH15,AH72,AH129)</f>
        <v>0</v>
      </c>
      <c r="AI186" s="27">
        <f t="shared" si="636"/>
        <v>0</v>
      </c>
      <c r="AJ186" s="27">
        <f t="shared" si="636"/>
        <v>0</v>
      </c>
      <c r="AK186" s="27">
        <f t="shared" si="636"/>
        <v>0</v>
      </c>
      <c r="AL186" s="27">
        <f t="shared" si="636"/>
        <v>0</v>
      </c>
    </row>
    <row r="187" spans="1:38" x14ac:dyDescent="0.2">
      <c r="A187" s="21" t="s">
        <v>17</v>
      </c>
      <c r="B187" s="3">
        <f t="shared" si="576"/>
        <v>8172525</v>
      </c>
      <c r="C187" s="3">
        <f t="shared" si="576"/>
        <v>0</v>
      </c>
      <c r="D187" s="3">
        <f t="shared" si="576"/>
        <v>8172525</v>
      </c>
      <c r="E187" s="3">
        <f t="shared" ref="E187:I187" si="637">SUM(E16,E73,E130)</f>
        <v>0</v>
      </c>
      <c r="F187" s="3">
        <f t="shared" si="637"/>
        <v>0</v>
      </c>
      <c r="G187" s="3">
        <f t="shared" si="637"/>
        <v>8172525</v>
      </c>
      <c r="H187" s="3">
        <f t="shared" si="637"/>
        <v>0</v>
      </c>
      <c r="I187" s="3">
        <f t="shared" si="637"/>
        <v>8172525</v>
      </c>
      <c r="J187" s="3">
        <f t="shared" ref="J187:N187" si="638">SUM(J16,J73,J130)</f>
        <v>0</v>
      </c>
      <c r="K187" s="3">
        <f t="shared" si="638"/>
        <v>0</v>
      </c>
      <c r="L187" s="3">
        <f t="shared" si="638"/>
        <v>8172525</v>
      </c>
      <c r="M187" s="3">
        <f t="shared" si="638"/>
        <v>0</v>
      </c>
      <c r="N187" s="3">
        <f t="shared" si="638"/>
        <v>8172525</v>
      </c>
      <c r="O187" s="3">
        <f t="shared" ref="O187:S187" si="639">SUM(O16,O73,O130)</f>
        <v>4410773</v>
      </c>
      <c r="P187" s="3">
        <f t="shared" si="639"/>
        <v>0</v>
      </c>
      <c r="Q187" s="3">
        <f t="shared" si="639"/>
        <v>12583298</v>
      </c>
      <c r="R187" s="3">
        <f t="shared" si="639"/>
        <v>0</v>
      </c>
      <c r="S187" s="3">
        <f t="shared" si="639"/>
        <v>12583298</v>
      </c>
      <c r="T187" s="40" t="s">
        <v>25</v>
      </c>
      <c r="U187" s="8">
        <f t="shared" si="611"/>
        <v>16500</v>
      </c>
      <c r="V187" s="3">
        <f t="shared" si="611"/>
        <v>52549</v>
      </c>
      <c r="W187" s="12">
        <f t="shared" si="634"/>
        <v>69049</v>
      </c>
      <c r="X187" s="12">
        <f t="shared" si="634"/>
        <v>0</v>
      </c>
      <c r="Y187" s="12">
        <f t="shared" si="634"/>
        <v>0</v>
      </c>
      <c r="Z187" s="12">
        <f t="shared" si="634"/>
        <v>16500</v>
      </c>
      <c r="AA187" s="12">
        <f t="shared" si="634"/>
        <v>52549</v>
      </c>
      <c r="AB187" s="12">
        <f t="shared" si="634"/>
        <v>69049</v>
      </c>
      <c r="AC187" s="12">
        <f t="shared" ref="AC187:AG187" si="640">SUM(AC16,AC73,AC130)</f>
        <v>0</v>
      </c>
      <c r="AD187" s="12">
        <f t="shared" si="640"/>
        <v>0</v>
      </c>
      <c r="AE187" s="12">
        <f t="shared" si="640"/>
        <v>16500</v>
      </c>
      <c r="AF187" s="12">
        <f t="shared" si="640"/>
        <v>52549</v>
      </c>
      <c r="AG187" s="12">
        <f t="shared" si="640"/>
        <v>69049</v>
      </c>
      <c r="AH187" s="12">
        <f t="shared" ref="AH187:AL187" si="641">SUM(AH16,AH73,AH130)</f>
        <v>0</v>
      </c>
      <c r="AI187" s="12">
        <f t="shared" si="641"/>
        <v>-9000</v>
      </c>
      <c r="AJ187" s="12">
        <f t="shared" si="641"/>
        <v>16500</v>
      </c>
      <c r="AK187" s="12">
        <f t="shared" si="641"/>
        <v>43549</v>
      </c>
      <c r="AL187" s="12">
        <f t="shared" si="641"/>
        <v>60049</v>
      </c>
    </row>
    <row r="188" spans="1:38" x14ac:dyDescent="0.2">
      <c r="A188" s="20" t="s">
        <v>31</v>
      </c>
      <c r="B188" s="2">
        <f t="shared" si="576"/>
        <v>25</v>
      </c>
      <c r="C188" s="2">
        <f t="shared" si="576"/>
        <v>0</v>
      </c>
      <c r="D188" s="13">
        <f t="shared" si="576"/>
        <v>25</v>
      </c>
      <c r="E188" s="13">
        <f t="shared" ref="E188:I188" si="642">SUM(E17,E74,E131)</f>
        <v>0</v>
      </c>
      <c r="F188" s="13">
        <f t="shared" si="642"/>
        <v>0</v>
      </c>
      <c r="G188" s="13">
        <f t="shared" si="642"/>
        <v>25</v>
      </c>
      <c r="H188" s="13">
        <f t="shared" si="642"/>
        <v>0</v>
      </c>
      <c r="I188" s="13">
        <f t="shared" si="642"/>
        <v>25</v>
      </c>
      <c r="J188" s="13">
        <f t="shared" ref="J188:N188" si="643">SUM(J17,J74,J131)</f>
        <v>0</v>
      </c>
      <c r="K188" s="13">
        <f t="shared" si="643"/>
        <v>0</v>
      </c>
      <c r="L188" s="13">
        <f t="shared" si="643"/>
        <v>25</v>
      </c>
      <c r="M188" s="13">
        <f t="shared" si="643"/>
        <v>0</v>
      </c>
      <c r="N188" s="13">
        <f t="shared" si="643"/>
        <v>25</v>
      </c>
      <c r="O188" s="13">
        <f t="shared" ref="O188:S188" si="644">SUM(O17,O74,O131)</f>
        <v>0</v>
      </c>
      <c r="P188" s="13">
        <f t="shared" si="644"/>
        <v>0</v>
      </c>
      <c r="Q188" s="13">
        <f t="shared" si="644"/>
        <v>25</v>
      </c>
      <c r="R188" s="13">
        <f t="shared" si="644"/>
        <v>0</v>
      </c>
      <c r="S188" s="13">
        <f t="shared" si="644"/>
        <v>25</v>
      </c>
      <c r="U188" s="64">
        <f t="shared" si="611"/>
        <v>0</v>
      </c>
      <c r="V188" s="2">
        <f t="shared" si="611"/>
        <v>0</v>
      </c>
      <c r="W188" s="27">
        <f t="shared" si="634"/>
        <v>0</v>
      </c>
      <c r="X188" s="27">
        <f t="shared" si="634"/>
        <v>0</v>
      </c>
      <c r="Y188" s="27">
        <f t="shared" si="634"/>
        <v>0</v>
      </c>
      <c r="Z188" s="27">
        <f t="shared" si="634"/>
        <v>0</v>
      </c>
      <c r="AA188" s="27">
        <f t="shared" si="634"/>
        <v>0</v>
      </c>
      <c r="AB188" s="27">
        <f t="shared" si="634"/>
        <v>0</v>
      </c>
      <c r="AC188" s="27">
        <f t="shared" ref="AC188:AG188" si="645">SUM(AC17,AC74,AC131)</f>
        <v>0</v>
      </c>
      <c r="AD188" s="27">
        <f t="shared" si="645"/>
        <v>0</v>
      </c>
      <c r="AE188" s="27">
        <f t="shared" si="645"/>
        <v>0</v>
      </c>
      <c r="AF188" s="27">
        <f t="shared" si="645"/>
        <v>0</v>
      </c>
      <c r="AG188" s="27">
        <f t="shared" si="645"/>
        <v>0</v>
      </c>
      <c r="AH188" s="27">
        <f t="shared" ref="AH188:AL188" si="646">SUM(AH17,AH74,AH131)</f>
        <v>0</v>
      </c>
      <c r="AI188" s="27">
        <f t="shared" si="646"/>
        <v>0</v>
      </c>
      <c r="AJ188" s="27">
        <f t="shared" si="646"/>
        <v>0</v>
      </c>
      <c r="AK188" s="27">
        <f t="shared" si="646"/>
        <v>0</v>
      </c>
      <c r="AL188" s="27">
        <f t="shared" si="646"/>
        <v>0</v>
      </c>
    </row>
    <row r="189" spans="1:38" x14ac:dyDescent="0.2">
      <c r="A189" s="20" t="s">
        <v>32</v>
      </c>
      <c r="B189" s="2">
        <f t="shared" si="576"/>
        <v>380000</v>
      </c>
      <c r="C189" s="2">
        <f t="shared" si="576"/>
        <v>0</v>
      </c>
      <c r="D189" s="13">
        <f t="shared" si="576"/>
        <v>380000</v>
      </c>
      <c r="E189" s="13">
        <f t="shared" ref="E189:I189" si="647">SUM(E18,E75,E132)</f>
        <v>0</v>
      </c>
      <c r="F189" s="13">
        <f t="shared" si="647"/>
        <v>0</v>
      </c>
      <c r="G189" s="13">
        <f t="shared" si="647"/>
        <v>380000</v>
      </c>
      <c r="H189" s="13">
        <f t="shared" si="647"/>
        <v>0</v>
      </c>
      <c r="I189" s="13">
        <f t="shared" si="647"/>
        <v>380000</v>
      </c>
      <c r="J189" s="13">
        <f t="shared" ref="J189:N189" si="648">SUM(J18,J75,J132)</f>
        <v>0</v>
      </c>
      <c r="K189" s="13">
        <f t="shared" si="648"/>
        <v>0</v>
      </c>
      <c r="L189" s="13">
        <f t="shared" si="648"/>
        <v>380000</v>
      </c>
      <c r="M189" s="13">
        <f t="shared" si="648"/>
        <v>0</v>
      </c>
      <c r="N189" s="13">
        <f t="shared" si="648"/>
        <v>380000</v>
      </c>
      <c r="O189" s="13">
        <f t="shared" ref="O189:S189" si="649">SUM(O18,O75,O132)</f>
        <v>31032</v>
      </c>
      <c r="P189" s="13">
        <f t="shared" si="649"/>
        <v>0</v>
      </c>
      <c r="Q189" s="13">
        <f t="shared" si="649"/>
        <v>411032</v>
      </c>
      <c r="R189" s="13">
        <f t="shared" si="649"/>
        <v>0</v>
      </c>
      <c r="S189" s="13">
        <f t="shared" si="649"/>
        <v>411032</v>
      </c>
      <c r="T189" s="40" t="s">
        <v>26</v>
      </c>
      <c r="U189" s="8">
        <f t="shared" si="611"/>
        <v>3603041</v>
      </c>
      <c r="V189" s="3">
        <f t="shared" si="611"/>
        <v>1713565</v>
      </c>
      <c r="W189" s="12">
        <f t="shared" si="634"/>
        <v>5316606</v>
      </c>
      <c r="X189" s="12">
        <f t="shared" si="634"/>
        <v>8230</v>
      </c>
      <c r="Y189" s="12">
        <f t="shared" si="634"/>
        <v>125555</v>
      </c>
      <c r="Z189" s="12">
        <f t="shared" si="634"/>
        <v>3611271</v>
      </c>
      <c r="AA189" s="12">
        <f t="shared" si="634"/>
        <v>1839120</v>
      </c>
      <c r="AB189" s="12">
        <f t="shared" si="634"/>
        <v>5450391</v>
      </c>
      <c r="AC189" s="12">
        <f t="shared" ref="AC189:AG189" si="650">SUM(AC18,AC75,AC132)</f>
        <v>157570</v>
      </c>
      <c r="AD189" s="12">
        <f t="shared" si="650"/>
        <v>600781</v>
      </c>
      <c r="AE189" s="12">
        <f t="shared" si="650"/>
        <v>3768841</v>
      </c>
      <c r="AF189" s="12">
        <f t="shared" si="650"/>
        <v>2439901</v>
      </c>
      <c r="AG189" s="12">
        <f t="shared" si="650"/>
        <v>6208742</v>
      </c>
      <c r="AH189" s="12">
        <f t="shared" ref="AH189:AL189" si="651">SUM(AH18,AH75,AH132)</f>
        <v>93215</v>
      </c>
      <c r="AI189" s="12">
        <f t="shared" si="651"/>
        <v>-235141</v>
      </c>
      <c r="AJ189" s="12">
        <f t="shared" si="651"/>
        <v>3862056</v>
      </c>
      <c r="AK189" s="12">
        <f t="shared" si="651"/>
        <v>2204760</v>
      </c>
      <c r="AL189" s="12">
        <f t="shared" si="651"/>
        <v>6066816</v>
      </c>
    </row>
    <row r="190" spans="1:38" x14ac:dyDescent="0.2">
      <c r="A190" s="20" t="s">
        <v>33</v>
      </c>
      <c r="B190" s="13">
        <f t="shared" si="576"/>
        <v>285000</v>
      </c>
      <c r="C190" s="13">
        <f t="shared" si="576"/>
        <v>0</v>
      </c>
      <c r="D190" s="13">
        <f t="shared" si="576"/>
        <v>285000</v>
      </c>
      <c r="E190" s="13">
        <f t="shared" ref="E190:I190" si="652">SUM(E19,E76,E133)</f>
        <v>0</v>
      </c>
      <c r="F190" s="13">
        <f t="shared" si="652"/>
        <v>0</v>
      </c>
      <c r="G190" s="13">
        <f t="shared" si="652"/>
        <v>285000</v>
      </c>
      <c r="H190" s="13">
        <f t="shared" si="652"/>
        <v>0</v>
      </c>
      <c r="I190" s="13">
        <f t="shared" si="652"/>
        <v>285000</v>
      </c>
      <c r="J190" s="13">
        <f t="shared" ref="J190:N190" si="653">SUM(J19,J76,J133)</f>
        <v>0</v>
      </c>
      <c r="K190" s="13">
        <f t="shared" si="653"/>
        <v>0</v>
      </c>
      <c r="L190" s="13">
        <f t="shared" si="653"/>
        <v>285000</v>
      </c>
      <c r="M190" s="13">
        <f t="shared" si="653"/>
        <v>0</v>
      </c>
      <c r="N190" s="13">
        <f t="shared" si="653"/>
        <v>285000</v>
      </c>
      <c r="O190" s="13">
        <f t="shared" ref="O190:S190" si="654">SUM(O19,O76,O133)</f>
        <v>13744</v>
      </c>
      <c r="P190" s="13">
        <f t="shared" si="654"/>
        <v>0</v>
      </c>
      <c r="Q190" s="13">
        <f t="shared" si="654"/>
        <v>298744</v>
      </c>
      <c r="R190" s="13">
        <f t="shared" si="654"/>
        <v>0</v>
      </c>
      <c r="S190" s="13">
        <f t="shared" si="654"/>
        <v>298744</v>
      </c>
      <c r="T190" t="s">
        <v>70</v>
      </c>
      <c r="U190" s="64">
        <f t="shared" si="611"/>
        <v>1794976</v>
      </c>
      <c r="V190" s="2">
        <f t="shared" si="611"/>
        <v>0</v>
      </c>
      <c r="W190" s="81">
        <f t="shared" si="634"/>
        <v>1794976</v>
      </c>
      <c r="X190" s="81">
        <f t="shared" si="634"/>
        <v>0</v>
      </c>
      <c r="Y190" s="81">
        <f t="shared" si="634"/>
        <v>0</v>
      </c>
      <c r="Z190" s="81">
        <f t="shared" si="634"/>
        <v>1794976</v>
      </c>
      <c r="AA190" s="81">
        <f t="shared" si="634"/>
        <v>0</v>
      </c>
      <c r="AB190" s="81">
        <f t="shared" si="634"/>
        <v>1794976</v>
      </c>
      <c r="AC190" s="81">
        <f t="shared" ref="AC190:AG190" si="655">SUM(AC19,AC76,AC133)</f>
        <v>0</v>
      </c>
      <c r="AD190" s="81">
        <f t="shared" si="655"/>
        <v>0</v>
      </c>
      <c r="AE190" s="81">
        <f t="shared" si="655"/>
        <v>1794976</v>
      </c>
      <c r="AF190" s="81">
        <f t="shared" si="655"/>
        <v>0</v>
      </c>
      <c r="AG190" s="81">
        <f t="shared" si="655"/>
        <v>1794976</v>
      </c>
      <c r="AH190" s="81">
        <f t="shared" ref="AH190:AL190" si="656">SUM(AH19,AH76,AH133)</f>
        <v>24954</v>
      </c>
      <c r="AI190" s="81">
        <f t="shared" si="656"/>
        <v>0</v>
      </c>
      <c r="AJ190" s="81">
        <f t="shared" si="656"/>
        <v>1819930</v>
      </c>
      <c r="AK190" s="81">
        <f t="shared" si="656"/>
        <v>0</v>
      </c>
      <c r="AL190" s="81">
        <f t="shared" si="656"/>
        <v>1819930</v>
      </c>
    </row>
    <row r="191" spans="1:38" x14ac:dyDescent="0.2">
      <c r="A191" s="20" t="s">
        <v>34</v>
      </c>
      <c r="B191" s="2">
        <f t="shared" si="576"/>
        <v>7500000</v>
      </c>
      <c r="C191" s="2">
        <f t="shared" si="576"/>
        <v>0</v>
      </c>
      <c r="D191" s="13">
        <f t="shared" si="576"/>
        <v>7500000</v>
      </c>
      <c r="E191" s="13">
        <f t="shared" ref="E191:I191" si="657">SUM(E20,E77,E134)</f>
        <v>0</v>
      </c>
      <c r="F191" s="13">
        <f t="shared" si="657"/>
        <v>0</v>
      </c>
      <c r="G191" s="13">
        <f t="shared" si="657"/>
        <v>7500000</v>
      </c>
      <c r="H191" s="13">
        <f t="shared" si="657"/>
        <v>0</v>
      </c>
      <c r="I191" s="13">
        <f t="shared" si="657"/>
        <v>7500000</v>
      </c>
      <c r="J191" s="13">
        <f t="shared" ref="J191:N191" si="658">SUM(J20,J77,J134)</f>
        <v>0</v>
      </c>
      <c r="K191" s="13">
        <f t="shared" si="658"/>
        <v>0</v>
      </c>
      <c r="L191" s="13">
        <f t="shared" si="658"/>
        <v>7500000</v>
      </c>
      <c r="M191" s="13">
        <f t="shared" si="658"/>
        <v>0</v>
      </c>
      <c r="N191" s="13">
        <f t="shared" si="658"/>
        <v>7500000</v>
      </c>
      <c r="O191" s="13">
        <f t="shared" ref="O191:S191" si="659">SUM(O20,O77,O134)</f>
        <v>4347126</v>
      </c>
      <c r="P191" s="13">
        <f t="shared" si="659"/>
        <v>0</v>
      </c>
      <c r="Q191" s="13">
        <f t="shared" si="659"/>
        <v>11847126</v>
      </c>
      <c r="R191" s="13">
        <f t="shared" si="659"/>
        <v>0</v>
      </c>
      <c r="S191" s="13">
        <f t="shared" si="659"/>
        <v>11847126</v>
      </c>
      <c r="T191" t="s">
        <v>53</v>
      </c>
      <c r="U191" s="64">
        <f t="shared" si="611"/>
        <v>10316</v>
      </c>
      <c r="V191" s="2">
        <f t="shared" si="611"/>
        <v>82501</v>
      </c>
      <c r="W191" s="81">
        <f t="shared" si="634"/>
        <v>92817</v>
      </c>
      <c r="X191" s="81">
        <f>SUM(X20,X77,X134)</f>
        <v>1900</v>
      </c>
      <c r="Y191" s="81">
        <f t="shared" si="634"/>
        <v>10652</v>
      </c>
      <c r="Z191" s="81">
        <f t="shared" si="634"/>
        <v>12216</v>
      </c>
      <c r="AA191" s="81">
        <f t="shared" si="634"/>
        <v>93153</v>
      </c>
      <c r="AB191" s="81">
        <f t="shared" si="634"/>
        <v>105369</v>
      </c>
      <c r="AC191" s="81">
        <f t="shared" ref="AC191:AG191" si="660">SUM(AC20,AC77,AC134)</f>
        <v>2539</v>
      </c>
      <c r="AD191" s="81">
        <f t="shared" si="660"/>
        <v>0</v>
      </c>
      <c r="AE191" s="81">
        <f t="shared" si="660"/>
        <v>14755</v>
      </c>
      <c r="AF191" s="81">
        <f t="shared" si="660"/>
        <v>93153</v>
      </c>
      <c r="AG191" s="81">
        <f t="shared" si="660"/>
        <v>107908</v>
      </c>
      <c r="AH191" s="81">
        <f t="shared" ref="AH191:AL191" si="661">SUM(AH20,AH77,AH134)</f>
        <v>1072</v>
      </c>
      <c r="AI191" s="81">
        <f t="shared" si="661"/>
        <v>34046</v>
      </c>
      <c r="AJ191" s="81">
        <f t="shared" si="661"/>
        <v>15827</v>
      </c>
      <c r="AK191" s="81">
        <f t="shared" si="661"/>
        <v>127199</v>
      </c>
      <c r="AL191" s="81">
        <f t="shared" si="661"/>
        <v>143026</v>
      </c>
    </row>
    <row r="192" spans="1:38" x14ac:dyDescent="0.2">
      <c r="A192" s="20" t="s">
        <v>35</v>
      </c>
      <c r="B192" s="2">
        <f t="shared" si="576"/>
        <v>0</v>
      </c>
      <c r="C192" s="2">
        <f t="shared" si="576"/>
        <v>0</v>
      </c>
      <c r="D192" s="13">
        <f t="shared" si="576"/>
        <v>0</v>
      </c>
      <c r="E192" s="13">
        <f t="shared" ref="E192:I192" si="662">SUM(E21,E78,E135)</f>
        <v>0</v>
      </c>
      <c r="F192" s="13">
        <f t="shared" si="662"/>
        <v>0</v>
      </c>
      <c r="G192" s="13">
        <f t="shared" si="662"/>
        <v>0</v>
      </c>
      <c r="H192" s="13">
        <f t="shared" si="662"/>
        <v>0</v>
      </c>
      <c r="I192" s="13">
        <f t="shared" si="662"/>
        <v>0</v>
      </c>
      <c r="J192" s="13">
        <f t="shared" ref="J192:N192" si="663">SUM(J21,J78,J135)</f>
        <v>0</v>
      </c>
      <c r="K192" s="13">
        <f t="shared" si="663"/>
        <v>0</v>
      </c>
      <c r="L192" s="13">
        <f t="shared" si="663"/>
        <v>0</v>
      </c>
      <c r="M192" s="13">
        <f t="shared" si="663"/>
        <v>0</v>
      </c>
      <c r="N192" s="13">
        <f t="shared" si="663"/>
        <v>0</v>
      </c>
      <c r="O192" s="13">
        <f t="shared" ref="O192:S192" si="664">SUM(O21,O78,O135)</f>
        <v>0</v>
      </c>
      <c r="P192" s="13">
        <f t="shared" si="664"/>
        <v>0</v>
      </c>
      <c r="Q192" s="13">
        <f t="shared" si="664"/>
        <v>0</v>
      </c>
      <c r="R192" s="13">
        <f t="shared" si="664"/>
        <v>0</v>
      </c>
      <c r="S192" s="13">
        <f t="shared" si="664"/>
        <v>0</v>
      </c>
      <c r="T192" t="s">
        <v>65</v>
      </c>
      <c r="U192" s="64">
        <f t="shared" si="611"/>
        <v>54500</v>
      </c>
      <c r="V192" s="2">
        <f t="shared" si="611"/>
        <v>0</v>
      </c>
      <c r="W192" s="81">
        <f t="shared" si="634"/>
        <v>54500</v>
      </c>
      <c r="X192" s="81">
        <f t="shared" si="634"/>
        <v>0</v>
      </c>
      <c r="Y192" s="81">
        <f t="shared" si="634"/>
        <v>0</v>
      </c>
      <c r="Z192" s="81">
        <f t="shared" si="634"/>
        <v>54500</v>
      </c>
      <c r="AA192" s="81">
        <f t="shared" si="634"/>
        <v>0</v>
      </c>
      <c r="AB192" s="81">
        <f t="shared" si="634"/>
        <v>54500</v>
      </c>
      <c r="AC192" s="81">
        <f t="shared" ref="AC192:AG192" si="665">SUM(AC21,AC78,AC135)</f>
        <v>0</v>
      </c>
      <c r="AD192" s="81">
        <f t="shared" si="665"/>
        <v>0</v>
      </c>
      <c r="AE192" s="81">
        <f t="shared" si="665"/>
        <v>54500</v>
      </c>
      <c r="AF192" s="81">
        <f t="shared" si="665"/>
        <v>0</v>
      </c>
      <c r="AG192" s="81">
        <f t="shared" si="665"/>
        <v>54500</v>
      </c>
      <c r="AH192" s="81">
        <f t="shared" ref="AH192:AL192" si="666">SUM(AH21,AH78,AH135)</f>
        <v>-54500</v>
      </c>
      <c r="AI192" s="81">
        <f t="shared" si="666"/>
        <v>0</v>
      </c>
      <c r="AJ192" s="81">
        <f t="shared" si="666"/>
        <v>0</v>
      </c>
      <c r="AK192" s="81">
        <f t="shared" si="666"/>
        <v>0</v>
      </c>
      <c r="AL192" s="81">
        <f t="shared" si="666"/>
        <v>0</v>
      </c>
    </row>
    <row r="193" spans="1:38" x14ac:dyDescent="0.2">
      <c r="A193" s="20" t="s">
        <v>8</v>
      </c>
      <c r="B193" s="2">
        <f t="shared" si="576"/>
        <v>1500</v>
      </c>
      <c r="C193" s="2">
        <f t="shared" si="576"/>
        <v>0</v>
      </c>
      <c r="D193" s="13">
        <f t="shared" si="576"/>
        <v>1500</v>
      </c>
      <c r="E193" s="13">
        <f t="shared" ref="E193:I193" si="667">SUM(E22,E79,E136)</f>
        <v>0</v>
      </c>
      <c r="F193" s="13">
        <f t="shared" si="667"/>
        <v>0</v>
      </c>
      <c r="G193" s="13">
        <f t="shared" si="667"/>
        <v>1500</v>
      </c>
      <c r="H193" s="13">
        <f t="shared" si="667"/>
        <v>0</v>
      </c>
      <c r="I193" s="13">
        <f t="shared" si="667"/>
        <v>1500</v>
      </c>
      <c r="J193" s="13">
        <f t="shared" ref="J193:N193" si="668">SUM(J22,J79,J136)</f>
        <v>0</v>
      </c>
      <c r="K193" s="13">
        <f t="shared" si="668"/>
        <v>0</v>
      </c>
      <c r="L193" s="13">
        <f t="shared" si="668"/>
        <v>1500</v>
      </c>
      <c r="M193" s="13">
        <f t="shared" si="668"/>
        <v>0</v>
      </c>
      <c r="N193" s="13">
        <f t="shared" si="668"/>
        <v>1500</v>
      </c>
      <c r="O193" s="13">
        <f t="shared" ref="O193:S193" si="669">SUM(O22,O79,O136)</f>
        <v>977</v>
      </c>
      <c r="P193" s="13">
        <f t="shared" si="669"/>
        <v>0</v>
      </c>
      <c r="Q193" s="13">
        <f t="shared" si="669"/>
        <v>2477</v>
      </c>
      <c r="R193" s="13">
        <f t="shared" si="669"/>
        <v>0</v>
      </c>
      <c r="S193" s="13">
        <f t="shared" si="669"/>
        <v>2477</v>
      </c>
      <c r="T193" t="s">
        <v>54</v>
      </c>
      <c r="U193" s="64">
        <f t="shared" si="611"/>
        <v>1743249</v>
      </c>
      <c r="V193" s="2">
        <f t="shared" si="611"/>
        <v>1631064</v>
      </c>
      <c r="W193" s="81">
        <f t="shared" si="634"/>
        <v>3374313</v>
      </c>
      <c r="X193" s="81">
        <f t="shared" si="634"/>
        <v>6330</v>
      </c>
      <c r="Y193" s="81">
        <f t="shared" si="634"/>
        <v>114903</v>
      </c>
      <c r="Z193" s="81">
        <f t="shared" si="634"/>
        <v>1749579</v>
      </c>
      <c r="AA193" s="81">
        <f t="shared" si="634"/>
        <v>1745967</v>
      </c>
      <c r="AB193" s="81">
        <f t="shared" si="634"/>
        <v>3495546</v>
      </c>
      <c r="AC193" s="81">
        <f t="shared" ref="AC193:AG193" si="670">SUM(AC22,AC79,AC136)</f>
        <v>155031</v>
      </c>
      <c r="AD193" s="81">
        <f t="shared" si="670"/>
        <v>266721</v>
      </c>
      <c r="AE193" s="81">
        <f t="shared" si="670"/>
        <v>1904610</v>
      </c>
      <c r="AF193" s="81">
        <f t="shared" si="670"/>
        <v>2012688</v>
      </c>
      <c r="AG193" s="81">
        <f t="shared" si="670"/>
        <v>3917298</v>
      </c>
      <c r="AH193" s="81">
        <f t="shared" ref="AH193:AL193" si="671">SUM(AH22,AH79,AH136)</f>
        <v>121689</v>
      </c>
      <c r="AI193" s="81">
        <f t="shared" si="671"/>
        <v>45756</v>
      </c>
      <c r="AJ193" s="81">
        <f t="shared" si="671"/>
        <v>2026299</v>
      </c>
      <c r="AK193" s="81">
        <f t="shared" si="671"/>
        <v>2058444</v>
      </c>
      <c r="AL193" s="81">
        <f t="shared" si="671"/>
        <v>4084743</v>
      </c>
    </row>
    <row r="194" spans="1:38" x14ac:dyDescent="0.2">
      <c r="A194" s="20" t="s">
        <v>36</v>
      </c>
      <c r="B194" s="2">
        <f t="shared" si="576"/>
        <v>0</v>
      </c>
      <c r="C194" s="2">
        <f t="shared" si="576"/>
        <v>0</v>
      </c>
      <c r="D194" s="13">
        <f t="shared" si="576"/>
        <v>0</v>
      </c>
      <c r="E194" s="13">
        <f t="shared" ref="E194:I194" si="672">SUM(E23,E80,E137)</f>
        <v>0</v>
      </c>
      <c r="F194" s="13">
        <f t="shared" si="672"/>
        <v>0</v>
      </c>
      <c r="G194" s="13">
        <f t="shared" si="672"/>
        <v>0</v>
      </c>
      <c r="H194" s="13">
        <f t="shared" si="672"/>
        <v>0</v>
      </c>
      <c r="I194" s="13">
        <f t="shared" si="672"/>
        <v>0</v>
      </c>
      <c r="J194" s="13">
        <f t="shared" ref="J194:N194" si="673">SUM(J23,J80,J137)</f>
        <v>0</v>
      </c>
      <c r="K194" s="13">
        <f t="shared" si="673"/>
        <v>0</v>
      </c>
      <c r="L194" s="13">
        <f t="shared" si="673"/>
        <v>0</v>
      </c>
      <c r="M194" s="13">
        <f t="shared" si="673"/>
        <v>0</v>
      </c>
      <c r="N194" s="13">
        <f t="shared" si="673"/>
        <v>0</v>
      </c>
      <c r="O194" s="13">
        <f t="shared" ref="O194:S194" si="674">SUM(O23,O80,O137)</f>
        <v>0</v>
      </c>
      <c r="P194" s="13">
        <f t="shared" si="674"/>
        <v>0</v>
      </c>
      <c r="Q194" s="13">
        <f t="shared" si="674"/>
        <v>0</v>
      </c>
      <c r="R194" s="13">
        <f t="shared" si="674"/>
        <v>0</v>
      </c>
      <c r="S194" s="13">
        <f t="shared" si="674"/>
        <v>0</v>
      </c>
      <c r="T194" t="s">
        <v>79</v>
      </c>
      <c r="U194" s="64">
        <f t="shared" si="611"/>
        <v>0</v>
      </c>
      <c r="V194" s="2">
        <f t="shared" si="611"/>
        <v>0</v>
      </c>
      <c r="W194" s="81">
        <f t="shared" si="634"/>
        <v>0</v>
      </c>
      <c r="X194" s="81">
        <f t="shared" si="634"/>
        <v>0</v>
      </c>
      <c r="Y194" s="81">
        <f t="shared" si="634"/>
        <v>0</v>
      </c>
      <c r="Z194" s="81">
        <f t="shared" si="634"/>
        <v>0</v>
      </c>
      <c r="AA194" s="81">
        <f t="shared" si="634"/>
        <v>0</v>
      </c>
      <c r="AB194" s="81">
        <f t="shared" si="634"/>
        <v>0</v>
      </c>
      <c r="AC194" s="81">
        <f t="shared" ref="AC194:AG194" si="675">SUM(AC23,AC80,AC137)</f>
        <v>0</v>
      </c>
      <c r="AD194" s="81">
        <f t="shared" si="675"/>
        <v>334060</v>
      </c>
      <c r="AE194" s="81">
        <f t="shared" si="675"/>
        <v>0</v>
      </c>
      <c r="AF194" s="81">
        <f t="shared" si="675"/>
        <v>334060</v>
      </c>
      <c r="AG194" s="81">
        <f t="shared" si="675"/>
        <v>334060</v>
      </c>
      <c r="AH194" s="81">
        <f t="shared" ref="AH194:AL194" si="676">SUM(AH23,AH80,AH137)</f>
        <v>0</v>
      </c>
      <c r="AI194" s="81">
        <f t="shared" si="676"/>
        <v>-314943</v>
      </c>
      <c r="AJ194" s="81">
        <f t="shared" si="676"/>
        <v>0</v>
      </c>
      <c r="AK194" s="81">
        <f t="shared" si="676"/>
        <v>19117</v>
      </c>
      <c r="AL194" s="81">
        <f t="shared" si="676"/>
        <v>19117</v>
      </c>
    </row>
    <row r="195" spans="1:38" x14ac:dyDescent="0.2">
      <c r="A195" s="20" t="s">
        <v>7</v>
      </c>
      <c r="B195" s="2">
        <f t="shared" si="576"/>
        <v>6000</v>
      </c>
      <c r="C195" s="2">
        <f t="shared" si="576"/>
        <v>0</v>
      </c>
      <c r="D195" s="13">
        <f t="shared" si="576"/>
        <v>6000</v>
      </c>
      <c r="E195" s="13">
        <f t="shared" ref="E195:I195" si="677">SUM(E24,E81,E138)</f>
        <v>0</v>
      </c>
      <c r="F195" s="13">
        <f t="shared" si="677"/>
        <v>0</v>
      </c>
      <c r="G195" s="13">
        <f t="shared" si="677"/>
        <v>6000</v>
      </c>
      <c r="H195" s="13">
        <f t="shared" si="677"/>
        <v>0</v>
      </c>
      <c r="I195" s="13">
        <f t="shared" si="677"/>
        <v>6000</v>
      </c>
      <c r="J195" s="13">
        <f t="shared" ref="J195:N195" si="678">SUM(J24,J81,J138)</f>
        <v>0</v>
      </c>
      <c r="K195" s="13">
        <f t="shared" si="678"/>
        <v>0</v>
      </c>
      <c r="L195" s="13">
        <f t="shared" si="678"/>
        <v>6000</v>
      </c>
      <c r="M195" s="13">
        <f t="shared" si="678"/>
        <v>0</v>
      </c>
      <c r="N195" s="13">
        <f t="shared" si="678"/>
        <v>6000</v>
      </c>
      <c r="O195" s="13">
        <f t="shared" ref="O195:S195" si="679">SUM(O24,O81,O138)</f>
        <v>16498</v>
      </c>
      <c r="P195" s="13">
        <f t="shared" si="679"/>
        <v>0</v>
      </c>
      <c r="Q195" s="13">
        <f t="shared" si="679"/>
        <v>22498</v>
      </c>
      <c r="R195" s="13">
        <f t="shared" si="679"/>
        <v>0</v>
      </c>
      <c r="S195" s="13">
        <f t="shared" si="679"/>
        <v>22498</v>
      </c>
      <c r="U195" s="20"/>
      <c r="V195" s="1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</row>
    <row r="196" spans="1:38" x14ac:dyDescent="0.2">
      <c r="A196" s="1" t="s">
        <v>62</v>
      </c>
      <c r="B196" s="2">
        <f t="shared" si="576"/>
        <v>0</v>
      </c>
      <c r="C196" s="2">
        <f t="shared" si="576"/>
        <v>0</v>
      </c>
      <c r="D196" s="13">
        <f t="shared" si="576"/>
        <v>0</v>
      </c>
      <c r="E196" s="13">
        <f t="shared" ref="E196:I196" si="680">SUM(E25,E82,E139)</f>
        <v>0</v>
      </c>
      <c r="F196" s="13">
        <f t="shared" si="680"/>
        <v>0</v>
      </c>
      <c r="G196" s="13">
        <f t="shared" si="680"/>
        <v>0</v>
      </c>
      <c r="H196" s="13">
        <f t="shared" si="680"/>
        <v>0</v>
      </c>
      <c r="I196" s="13">
        <f t="shared" si="680"/>
        <v>0</v>
      </c>
      <c r="J196" s="13">
        <f t="shared" ref="J196:N196" si="681">SUM(J25,J82,J139)</f>
        <v>0</v>
      </c>
      <c r="K196" s="13">
        <f t="shared" si="681"/>
        <v>0</v>
      </c>
      <c r="L196" s="13">
        <f t="shared" si="681"/>
        <v>0</v>
      </c>
      <c r="M196" s="13">
        <f t="shared" si="681"/>
        <v>0</v>
      </c>
      <c r="N196" s="13">
        <f t="shared" si="681"/>
        <v>0</v>
      </c>
      <c r="O196" s="13">
        <f t="shared" ref="O196:S196" si="682">SUM(O25,O82,O139)</f>
        <v>1396</v>
      </c>
      <c r="P196" s="13">
        <f t="shared" si="682"/>
        <v>0</v>
      </c>
      <c r="Q196" s="13">
        <f t="shared" si="682"/>
        <v>1396</v>
      </c>
      <c r="R196" s="13">
        <f t="shared" si="682"/>
        <v>0</v>
      </c>
      <c r="S196" s="13">
        <f t="shared" si="682"/>
        <v>1396</v>
      </c>
      <c r="T196" s="40" t="s">
        <v>4</v>
      </c>
      <c r="U196" s="8">
        <f t="shared" ref="U196:W226" si="683">SUM(U25,U82,U139)</f>
        <v>4670015</v>
      </c>
      <c r="V196" s="3">
        <f t="shared" si="683"/>
        <v>477916</v>
      </c>
      <c r="W196" s="12">
        <f t="shared" si="683"/>
        <v>5147931</v>
      </c>
      <c r="X196" s="12">
        <f t="shared" ref="X196:AB196" si="684">SUM(X25,X82,X139)</f>
        <v>32178</v>
      </c>
      <c r="Y196" s="12">
        <f t="shared" si="684"/>
        <v>2274</v>
      </c>
      <c r="Z196" s="12">
        <f t="shared" si="684"/>
        <v>4702193</v>
      </c>
      <c r="AA196" s="12">
        <f t="shared" si="684"/>
        <v>480190</v>
      </c>
      <c r="AB196" s="12">
        <f t="shared" si="684"/>
        <v>5182383</v>
      </c>
      <c r="AC196" s="12">
        <f t="shared" ref="AC196:AG196" si="685">SUM(AC25,AC82,AC139)</f>
        <v>39567</v>
      </c>
      <c r="AD196" s="12">
        <f t="shared" si="685"/>
        <v>1300</v>
      </c>
      <c r="AE196" s="12">
        <f t="shared" si="685"/>
        <v>4741760</v>
      </c>
      <c r="AF196" s="12">
        <f t="shared" si="685"/>
        <v>481490</v>
      </c>
      <c r="AG196" s="12">
        <f t="shared" si="685"/>
        <v>5223250</v>
      </c>
      <c r="AH196" s="12">
        <f t="shared" ref="AH196:AL196" si="686">SUM(AH25,AH82,AH139)</f>
        <v>-1711165</v>
      </c>
      <c r="AI196" s="12">
        <f t="shared" si="686"/>
        <v>-653</v>
      </c>
      <c r="AJ196" s="12">
        <f t="shared" si="686"/>
        <v>3030595</v>
      </c>
      <c r="AK196" s="12">
        <f t="shared" si="686"/>
        <v>480837</v>
      </c>
      <c r="AL196" s="12">
        <f t="shared" si="686"/>
        <v>3511432</v>
      </c>
    </row>
    <row r="197" spans="1:38" x14ac:dyDescent="0.2">
      <c r="A197" s="20"/>
      <c r="B197" s="2">
        <f t="shared" si="576"/>
        <v>0</v>
      </c>
      <c r="C197" s="2">
        <f t="shared" si="576"/>
        <v>0</v>
      </c>
      <c r="D197" s="13">
        <f t="shared" si="576"/>
        <v>0</v>
      </c>
      <c r="E197" s="13">
        <f t="shared" ref="E197:I197" si="687">SUM(E26,E83,E140)</f>
        <v>0</v>
      </c>
      <c r="F197" s="13">
        <f t="shared" si="687"/>
        <v>0</v>
      </c>
      <c r="G197" s="13">
        <f t="shared" si="687"/>
        <v>0</v>
      </c>
      <c r="H197" s="13">
        <f t="shared" si="687"/>
        <v>0</v>
      </c>
      <c r="I197" s="13">
        <f t="shared" si="687"/>
        <v>0</v>
      </c>
      <c r="J197" s="13">
        <f t="shared" ref="J197:N197" si="688">SUM(J26,J83,J140)</f>
        <v>0</v>
      </c>
      <c r="K197" s="13">
        <f t="shared" si="688"/>
        <v>0</v>
      </c>
      <c r="L197" s="13">
        <f t="shared" si="688"/>
        <v>0</v>
      </c>
      <c r="M197" s="13">
        <f t="shared" si="688"/>
        <v>0</v>
      </c>
      <c r="N197" s="13">
        <f t="shared" si="688"/>
        <v>0</v>
      </c>
      <c r="O197" s="13">
        <f t="shared" ref="O197:S197" si="689">SUM(O26,O83,O140)</f>
        <v>0</v>
      </c>
      <c r="P197" s="13">
        <f t="shared" si="689"/>
        <v>0</v>
      </c>
      <c r="Q197" s="13">
        <f t="shared" si="689"/>
        <v>0</v>
      </c>
      <c r="R197" s="13">
        <f t="shared" si="689"/>
        <v>0</v>
      </c>
      <c r="S197" s="13">
        <f t="shared" si="689"/>
        <v>0</v>
      </c>
      <c r="T197" s="74" t="s">
        <v>55</v>
      </c>
      <c r="U197" s="65">
        <f t="shared" si="683"/>
        <v>0</v>
      </c>
      <c r="V197" s="30">
        <f t="shared" si="683"/>
        <v>0</v>
      </c>
      <c r="W197" s="53">
        <f t="shared" si="683"/>
        <v>0</v>
      </c>
      <c r="X197" s="53">
        <f t="shared" ref="X197:AB197" si="690">SUM(X26,X83,X140)</f>
        <v>0</v>
      </c>
      <c r="Y197" s="53">
        <f t="shared" si="690"/>
        <v>0</v>
      </c>
      <c r="Z197" s="53">
        <f t="shared" si="690"/>
        <v>0</v>
      </c>
      <c r="AA197" s="53">
        <f t="shared" si="690"/>
        <v>0</v>
      </c>
      <c r="AB197" s="53">
        <f t="shared" si="690"/>
        <v>0</v>
      </c>
      <c r="AC197" s="53">
        <f t="shared" ref="AC197:AG197" si="691">SUM(AC26,AC83,AC140)</f>
        <v>0</v>
      </c>
      <c r="AD197" s="53">
        <f t="shared" si="691"/>
        <v>0</v>
      </c>
      <c r="AE197" s="53">
        <f t="shared" si="691"/>
        <v>0</v>
      </c>
      <c r="AF197" s="53">
        <f t="shared" si="691"/>
        <v>0</v>
      </c>
      <c r="AG197" s="53">
        <f t="shared" si="691"/>
        <v>0</v>
      </c>
      <c r="AH197" s="53">
        <f t="shared" ref="AH197:AL197" si="692">SUM(AH26,AH83,AH140)</f>
        <v>0</v>
      </c>
      <c r="AI197" s="53">
        <f t="shared" si="692"/>
        <v>0</v>
      </c>
      <c r="AJ197" s="53">
        <f t="shared" si="692"/>
        <v>0</v>
      </c>
      <c r="AK197" s="53">
        <f t="shared" si="692"/>
        <v>0</v>
      </c>
      <c r="AL197" s="53">
        <f t="shared" si="692"/>
        <v>0</v>
      </c>
    </row>
    <row r="198" spans="1:38" x14ac:dyDescent="0.2">
      <c r="A198" s="21" t="s">
        <v>37</v>
      </c>
      <c r="B198" s="3">
        <f t="shared" ref="B198:D212" si="693">SUM(B27,B84,B141)</f>
        <v>3734876</v>
      </c>
      <c r="C198" s="3">
        <f t="shared" si="693"/>
        <v>127495</v>
      </c>
      <c r="D198" s="3">
        <f t="shared" si="693"/>
        <v>3862371</v>
      </c>
      <c r="E198" s="3">
        <f t="shared" ref="E198:I198" si="694">SUM(E27,E84,E141)</f>
        <v>0</v>
      </c>
      <c r="F198" s="3">
        <f t="shared" si="694"/>
        <v>0</v>
      </c>
      <c r="G198" s="3">
        <f t="shared" si="694"/>
        <v>3734876</v>
      </c>
      <c r="H198" s="3">
        <f t="shared" si="694"/>
        <v>127495</v>
      </c>
      <c r="I198" s="3">
        <f t="shared" si="694"/>
        <v>3862371</v>
      </c>
      <c r="J198" s="3">
        <f t="shared" ref="J198:N198" si="695">SUM(J27,J84,J141)</f>
        <v>8845</v>
      </c>
      <c r="K198" s="3">
        <f t="shared" si="695"/>
        <v>0</v>
      </c>
      <c r="L198" s="3">
        <f t="shared" si="695"/>
        <v>3743721</v>
      </c>
      <c r="M198" s="3">
        <f t="shared" si="695"/>
        <v>127495</v>
      </c>
      <c r="N198" s="3">
        <f t="shared" si="695"/>
        <v>3871216</v>
      </c>
      <c r="O198" s="3">
        <f t="shared" ref="O198:S198" si="696">SUM(O27,O84,O141)</f>
        <v>-2487591</v>
      </c>
      <c r="P198" s="3">
        <f t="shared" si="696"/>
        <v>-127495</v>
      </c>
      <c r="Q198" s="3">
        <f t="shared" si="696"/>
        <v>1256130</v>
      </c>
      <c r="R198" s="3">
        <f t="shared" si="696"/>
        <v>0</v>
      </c>
      <c r="S198" s="3">
        <f t="shared" si="696"/>
        <v>1256130</v>
      </c>
      <c r="U198" s="64">
        <f t="shared" si="683"/>
        <v>0</v>
      </c>
      <c r="V198" s="2">
        <f t="shared" si="683"/>
        <v>0</v>
      </c>
      <c r="W198" s="81">
        <f t="shared" si="683"/>
        <v>0</v>
      </c>
      <c r="X198" s="81">
        <f t="shared" ref="X198:AB198" si="697">SUM(X27,X84,X141)</f>
        <v>0</v>
      </c>
      <c r="Y198" s="81">
        <f t="shared" si="697"/>
        <v>0</v>
      </c>
      <c r="Z198" s="81">
        <f t="shared" si="697"/>
        <v>0</v>
      </c>
      <c r="AA198" s="81">
        <f t="shared" si="697"/>
        <v>0</v>
      </c>
      <c r="AB198" s="81">
        <f t="shared" si="697"/>
        <v>0</v>
      </c>
      <c r="AC198" s="81">
        <f t="shared" ref="AC198:AG198" si="698">SUM(AC27,AC84,AC141)</f>
        <v>0</v>
      </c>
      <c r="AD198" s="81">
        <f t="shared" si="698"/>
        <v>0</v>
      </c>
      <c r="AE198" s="81">
        <f t="shared" si="698"/>
        <v>0</v>
      </c>
      <c r="AF198" s="81">
        <f t="shared" si="698"/>
        <v>0</v>
      </c>
      <c r="AG198" s="81">
        <f t="shared" si="698"/>
        <v>0</v>
      </c>
      <c r="AH198" s="81">
        <f t="shared" ref="AH198:AL198" si="699">SUM(AH27,AH84,AH141)</f>
        <v>0</v>
      </c>
      <c r="AI198" s="81">
        <f t="shared" si="699"/>
        <v>0</v>
      </c>
      <c r="AJ198" s="81">
        <f t="shared" si="699"/>
        <v>0</v>
      </c>
      <c r="AK198" s="81">
        <f t="shared" si="699"/>
        <v>0</v>
      </c>
      <c r="AL198" s="81">
        <f t="shared" si="699"/>
        <v>0</v>
      </c>
    </row>
    <row r="199" spans="1:38" x14ac:dyDescent="0.2">
      <c r="A199" s="20" t="s">
        <v>38</v>
      </c>
      <c r="B199" s="2">
        <f t="shared" si="693"/>
        <v>0</v>
      </c>
      <c r="C199" s="2">
        <f t="shared" si="693"/>
        <v>0</v>
      </c>
      <c r="D199" s="13">
        <f t="shared" si="693"/>
        <v>0</v>
      </c>
      <c r="E199" s="13">
        <f t="shared" ref="E199:I199" si="700">SUM(E28,E85,E142)</f>
        <v>0</v>
      </c>
      <c r="F199" s="13">
        <f t="shared" si="700"/>
        <v>0</v>
      </c>
      <c r="G199" s="13">
        <f t="shared" si="700"/>
        <v>0</v>
      </c>
      <c r="H199" s="13">
        <f t="shared" si="700"/>
        <v>0</v>
      </c>
      <c r="I199" s="13">
        <f t="shared" si="700"/>
        <v>0</v>
      </c>
      <c r="J199" s="13">
        <f t="shared" ref="J199:N199" si="701">SUM(J28,J85,J142)</f>
        <v>0</v>
      </c>
      <c r="K199" s="13">
        <f t="shared" si="701"/>
        <v>0</v>
      </c>
      <c r="L199" s="13">
        <f t="shared" si="701"/>
        <v>0</v>
      </c>
      <c r="M199" s="13">
        <f t="shared" si="701"/>
        <v>0</v>
      </c>
      <c r="N199" s="13">
        <f t="shared" si="701"/>
        <v>0</v>
      </c>
      <c r="O199" s="13">
        <f t="shared" ref="O199:S199" si="702">SUM(O28,O85,O142)</f>
        <v>45</v>
      </c>
      <c r="P199" s="13">
        <f t="shared" si="702"/>
        <v>0</v>
      </c>
      <c r="Q199" s="13">
        <f t="shared" si="702"/>
        <v>45</v>
      </c>
      <c r="R199" s="13">
        <f t="shared" si="702"/>
        <v>0</v>
      </c>
      <c r="S199" s="13">
        <f t="shared" si="702"/>
        <v>45</v>
      </c>
      <c r="T199" s="40" t="s">
        <v>3</v>
      </c>
      <c r="U199" s="8">
        <f t="shared" si="683"/>
        <v>1623400</v>
      </c>
      <c r="V199" s="3">
        <f t="shared" si="683"/>
        <v>0</v>
      </c>
      <c r="W199" s="12">
        <f t="shared" si="683"/>
        <v>1623400</v>
      </c>
      <c r="X199" s="12">
        <f t="shared" ref="X199:AB199" si="703">SUM(X28,X85,X142)</f>
        <v>15216</v>
      </c>
      <c r="Y199" s="12">
        <f t="shared" si="703"/>
        <v>0</v>
      </c>
      <c r="Z199" s="12">
        <f t="shared" si="703"/>
        <v>1638616</v>
      </c>
      <c r="AA199" s="12">
        <f t="shared" si="703"/>
        <v>0</v>
      </c>
      <c r="AB199" s="12">
        <f t="shared" si="703"/>
        <v>1638616</v>
      </c>
      <c r="AC199" s="12">
        <f t="shared" ref="AC199:AG199" si="704">SUM(AC28,AC85,AC142)</f>
        <v>32027</v>
      </c>
      <c r="AD199" s="12">
        <f t="shared" si="704"/>
        <v>0</v>
      </c>
      <c r="AE199" s="12">
        <f t="shared" si="704"/>
        <v>1670643</v>
      </c>
      <c r="AF199" s="12">
        <f t="shared" si="704"/>
        <v>0</v>
      </c>
      <c r="AG199" s="12">
        <f t="shared" si="704"/>
        <v>1670643</v>
      </c>
      <c r="AH199" s="12">
        <f t="shared" ref="AH199:AL199" si="705">SUM(AH28,AH85,AH142)</f>
        <v>-228399</v>
      </c>
      <c r="AI199" s="12">
        <f t="shared" si="705"/>
        <v>0</v>
      </c>
      <c r="AJ199" s="12">
        <f t="shared" si="705"/>
        <v>1442244</v>
      </c>
      <c r="AK199" s="12">
        <f t="shared" si="705"/>
        <v>0</v>
      </c>
      <c r="AL199" s="12">
        <f t="shared" si="705"/>
        <v>1442244</v>
      </c>
    </row>
    <row r="200" spans="1:38" x14ac:dyDescent="0.2">
      <c r="A200" s="20" t="s">
        <v>6</v>
      </c>
      <c r="B200" s="2">
        <f t="shared" si="693"/>
        <v>81204</v>
      </c>
      <c r="C200" s="2">
        <f t="shared" si="693"/>
        <v>730</v>
      </c>
      <c r="D200" s="13">
        <f t="shared" si="693"/>
        <v>81934</v>
      </c>
      <c r="E200" s="13">
        <f t="shared" ref="E200:I200" si="706">SUM(E29,E86,E143)</f>
        <v>0</v>
      </c>
      <c r="F200" s="13">
        <f t="shared" si="706"/>
        <v>0</v>
      </c>
      <c r="G200" s="13">
        <f t="shared" si="706"/>
        <v>81204</v>
      </c>
      <c r="H200" s="13">
        <f t="shared" si="706"/>
        <v>730</v>
      </c>
      <c r="I200" s="13">
        <f t="shared" si="706"/>
        <v>81934</v>
      </c>
      <c r="J200" s="13">
        <f t="shared" ref="J200:N200" si="707">SUM(J29,J86,J143)</f>
        <v>0</v>
      </c>
      <c r="K200" s="13">
        <f t="shared" si="707"/>
        <v>0</v>
      </c>
      <c r="L200" s="13">
        <f t="shared" si="707"/>
        <v>81204</v>
      </c>
      <c r="M200" s="13">
        <f t="shared" si="707"/>
        <v>730</v>
      </c>
      <c r="N200" s="13">
        <f t="shared" si="707"/>
        <v>81934</v>
      </c>
      <c r="O200" s="13">
        <f t="shared" ref="O200:S200" si="708">SUM(O29,O86,O143)</f>
        <v>114479</v>
      </c>
      <c r="P200" s="13">
        <f t="shared" si="708"/>
        <v>-730</v>
      </c>
      <c r="Q200" s="13">
        <f t="shared" si="708"/>
        <v>195683</v>
      </c>
      <c r="R200" s="13">
        <f t="shared" si="708"/>
        <v>0</v>
      </c>
      <c r="S200" s="13">
        <f t="shared" si="708"/>
        <v>195683</v>
      </c>
      <c r="U200" s="64">
        <f t="shared" si="683"/>
        <v>0</v>
      </c>
      <c r="V200" s="2">
        <f t="shared" si="683"/>
        <v>0</v>
      </c>
      <c r="W200" s="81">
        <f t="shared" si="683"/>
        <v>0</v>
      </c>
      <c r="X200" s="81">
        <f t="shared" ref="X200:AB200" si="709">SUM(X29,X86,X143)</f>
        <v>0</v>
      </c>
      <c r="Y200" s="81">
        <f t="shared" si="709"/>
        <v>0</v>
      </c>
      <c r="Z200" s="81">
        <f t="shared" si="709"/>
        <v>0</v>
      </c>
      <c r="AA200" s="81">
        <f t="shared" si="709"/>
        <v>0</v>
      </c>
      <c r="AB200" s="81">
        <f t="shared" si="709"/>
        <v>0</v>
      </c>
      <c r="AC200" s="81">
        <f t="shared" ref="AC200:AG200" si="710">SUM(AC29,AC86,AC143)</f>
        <v>0</v>
      </c>
      <c r="AD200" s="81">
        <f t="shared" si="710"/>
        <v>0</v>
      </c>
      <c r="AE200" s="81">
        <f t="shared" si="710"/>
        <v>0</v>
      </c>
      <c r="AF200" s="81">
        <f t="shared" si="710"/>
        <v>0</v>
      </c>
      <c r="AG200" s="81">
        <f t="shared" si="710"/>
        <v>0</v>
      </c>
      <c r="AH200" s="81">
        <f t="shared" ref="AH200:AL200" si="711">SUM(AH29,AH86,AH143)</f>
        <v>0</v>
      </c>
      <c r="AI200" s="81">
        <f t="shared" si="711"/>
        <v>0</v>
      </c>
      <c r="AJ200" s="81">
        <f t="shared" si="711"/>
        <v>0</v>
      </c>
      <c r="AK200" s="81">
        <f t="shared" si="711"/>
        <v>0</v>
      </c>
      <c r="AL200" s="81">
        <f t="shared" si="711"/>
        <v>0</v>
      </c>
    </row>
    <row r="201" spans="1:38" x14ac:dyDescent="0.2">
      <c r="A201" s="20" t="s">
        <v>39</v>
      </c>
      <c r="B201" s="2">
        <f t="shared" si="693"/>
        <v>25410</v>
      </c>
      <c r="C201" s="2">
        <f t="shared" si="693"/>
        <v>0</v>
      </c>
      <c r="D201" s="13">
        <f t="shared" si="693"/>
        <v>25410</v>
      </c>
      <c r="E201" s="13">
        <f t="shared" ref="E201:I201" si="712">SUM(E30,E87,E144)</f>
        <v>0</v>
      </c>
      <c r="F201" s="13">
        <f t="shared" si="712"/>
        <v>0</v>
      </c>
      <c r="G201" s="13">
        <f t="shared" si="712"/>
        <v>25410</v>
      </c>
      <c r="H201" s="13">
        <f t="shared" si="712"/>
        <v>0</v>
      </c>
      <c r="I201" s="13">
        <f t="shared" si="712"/>
        <v>25410</v>
      </c>
      <c r="J201" s="13">
        <f t="shared" ref="J201:N201" si="713">SUM(J30,J87,J144)</f>
        <v>6000</v>
      </c>
      <c r="K201" s="13">
        <f t="shared" si="713"/>
        <v>0</v>
      </c>
      <c r="L201" s="13">
        <f t="shared" si="713"/>
        <v>31410</v>
      </c>
      <c r="M201" s="13">
        <f t="shared" si="713"/>
        <v>0</v>
      </c>
      <c r="N201" s="13">
        <f t="shared" si="713"/>
        <v>31410</v>
      </c>
      <c r="O201" s="13">
        <f t="shared" ref="O201:S201" si="714">SUM(O30,O87,O144)</f>
        <v>823</v>
      </c>
      <c r="P201" s="13">
        <f t="shared" si="714"/>
        <v>0</v>
      </c>
      <c r="Q201" s="13">
        <f t="shared" si="714"/>
        <v>32233</v>
      </c>
      <c r="R201" s="13">
        <f t="shared" si="714"/>
        <v>0</v>
      </c>
      <c r="S201" s="13">
        <f t="shared" si="714"/>
        <v>32233</v>
      </c>
      <c r="T201" s="40" t="s">
        <v>27</v>
      </c>
      <c r="U201" s="8">
        <f t="shared" si="683"/>
        <v>16075</v>
      </c>
      <c r="V201" s="3">
        <f t="shared" si="683"/>
        <v>150433</v>
      </c>
      <c r="W201" s="12">
        <f t="shared" si="683"/>
        <v>166508</v>
      </c>
      <c r="X201" s="12">
        <f t="shared" ref="X201:AB201" si="715">SUM(X30,X87,X144)</f>
        <v>26730</v>
      </c>
      <c r="Y201" s="12">
        <f t="shared" si="715"/>
        <v>-93933</v>
      </c>
      <c r="Z201" s="12">
        <f t="shared" si="715"/>
        <v>42805</v>
      </c>
      <c r="AA201" s="12">
        <f t="shared" si="715"/>
        <v>56500</v>
      </c>
      <c r="AB201" s="12">
        <f t="shared" si="715"/>
        <v>99305</v>
      </c>
      <c r="AC201" s="12">
        <f t="shared" ref="AC201:AG201" si="716">SUM(AC30,AC87,AC144)</f>
        <v>1589975</v>
      </c>
      <c r="AD201" s="12">
        <f t="shared" si="716"/>
        <v>41943</v>
      </c>
      <c r="AE201" s="12">
        <f t="shared" si="716"/>
        <v>1632780</v>
      </c>
      <c r="AF201" s="12">
        <f t="shared" si="716"/>
        <v>98443</v>
      </c>
      <c r="AG201" s="12">
        <f t="shared" si="716"/>
        <v>1731223</v>
      </c>
      <c r="AH201" s="12">
        <f t="shared" ref="AH201:AL201" si="717">SUM(AH30,AH87,AH144)</f>
        <v>3292</v>
      </c>
      <c r="AI201" s="12">
        <f t="shared" si="717"/>
        <v>-42339</v>
      </c>
      <c r="AJ201" s="12">
        <f t="shared" si="717"/>
        <v>1636072</v>
      </c>
      <c r="AK201" s="12">
        <f t="shared" si="717"/>
        <v>56104</v>
      </c>
      <c r="AL201" s="12">
        <f t="shared" si="717"/>
        <v>1692176</v>
      </c>
    </row>
    <row r="202" spans="1:38" x14ac:dyDescent="0.2">
      <c r="A202" s="20" t="s">
        <v>40</v>
      </c>
      <c r="B202" s="2">
        <f t="shared" si="693"/>
        <v>280048</v>
      </c>
      <c r="C202" s="2">
        <f t="shared" si="693"/>
        <v>0</v>
      </c>
      <c r="D202" s="13">
        <f t="shared" si="693"/>
        <v>280048</v>
      </c>
      <c r="E202" s="13">
        <f t="shared" ref="E202:I202" si="718">SUM(E31,E88,E145)</f>
        <v>0</v>
      </c>
      <c r="F202" s="13">
        <f t="shared" si="718"/>
        <v>0</v>
      </c>
      <c r="G202" s="13">
        <f t="shared" si="718"/>
        <v>280048</v>
      </c>
      <c r="H202" s="13">
        <f t="shared" si="718"/>
        <v>0</v>
      </c>
      <c r="I202" s="13">
        <f t="shared" si="718"/>
        <v>280048</v>
      </c>
      <c r="J202" s="13">
        <f t="shared" ref="J202:N202" si="719">SUM(J31,J88,J145)</f>
        <v>0</v>
      </c>
      <c r="K202" s="13">
        <f t="shared" si="719"/>
        <v>0</v>
      </c>
      <c r="L202" s="13">
        <f t="shared" si="719"/>
        <v>280048</v>
      </c>
      <c r="M202" s="13">
        <f t="shared" si="719"/>
        <v>0</v>
      </c>
      <c r="N202" s="13">
        <f t="shared" si="719"/>
        <v>280048</v>
      </c>
      <c r="O202" s="13">
        <f t="shared" ref="O202:S202" si="720">SUM(O31,O88,O145)</f>
        <v>-19834</v>
      </c>
      <c r="P202" s="13">
        <f t="shared" si="720"/>
        <v>0</v>
      </c>
      <c r="Q202" s="13">
        <f t="shared" si="720"/>
        <v>260214</v>
      </c>
      <c r="R202" s="13">
        <f t="shared" si="720"/>
        <v>0</v>
      </c>
      <c r="S202" s="13">
        <f t="shared" si="720"/>
        <v>260214</v>
      </c>
      <c r="T202" t="s">
        <v>56</v>
      </c>
      <c r="U202" s="64">
        <f t="shared" si="683"/>
        <v>0</v>
      </c>
      <c r="V202" s="2">
        <f t="shared" si="683"/>
        <v>0</v>
      </c>
      <c r="W202" s="81">
        <f t="shared" si="683"/>
        <v>0</v>
      </c>
      <c r="X202" s="81">
        <f t="shared" ref="X202:AB202" si="721">SUM(X31,X88,X145)</f>
        <v>7851</v>
      </c>
      <c r="Y202" s="81">
        <f t="shared" si="721"/>
        <v>0</v>
      </c>
      <c r="Z202" s="81">
        <f t="shared" si="721"/>
        <v>7851</v>
      </c>
      <c r="AA202" s="81">
        <f t="shared" si="721"/>
        <v>0</v>
      </c>
      <c r="AB202" s="81">
        <f t="shared" si="721"/>
        <v>7851</v>
      </c>
      <c r="AC202" s="81">
        <f t="shared" ref="AC202:AG202" si="722">SUM(AC31,AC88,AC145)</f>
        <v>0</v>
      </c>
      <c r="AD202" s="81">
        <f t="shared" si="722"/>
        <v>0</v>
      </c>
      <c r="AE202" s="81">
        <f t="shared" si="722"/>
        <v>7851</v>
      </c>
      <c r="AF202" s="81">
        <f t="shared" si="722"/>
        <v>0</v>
      </c>
      <c r="AG202" s="81">
        <f t="shared" si="722"/>
        <v>7851</v>
      </c>
      <c r="AH202" s="81">
        <f t="shared" ref="AH202:AL202" si="723">SUM(AH31,AH88,AH145)</f>
        <v>0</v>
      </c>
      <c r="AI202" s="81">
        <f t="shared" si="723"/>
        <v>0</v>
      </c>
      <c r="AJ202" s="81">
        <f t="shared" si="723"/>
        <v>7851</v>
      </c>
      <c r="AK202" s="81">
        <f t="shared" si="723"/>
        <v>0</v>
      </c>
      <c r="AL202" s="81">
        <f t="shared" si="723"/>
        <v>7851</v>
      </c>
    </row>
    <row r="203" spans="1:38" x14ac:dyDescent="0.2">
      <c r="A203" s="20" t="s">
        <v>41</v>
      </c>
      <c r="B203" s="2">
        <f t="shared" si="693"/>
        <v>70214</v>
      </c>
      <c r="C203" s="2">
        <f t="shared" si="693"/>
        <v>126728</v>
      </c>
      <c r="D203" s="13">
        <f t="shared" si="693"/>
        <v>196942</v>
      </c>
      <c r="E203" s="13">
        <f t="shared" ref="E203:I203" si="724">SUM(E32,E89,E146)</f>
        <v>0</v>
      </c>
      <c r="F203" s="13">
        <f t="shared" si="724"/>
        <v>0</v>
      </c>
      <c r="G203" s="13">
        <f t="shared" si="724"/>
        <v>70214</v>
      </c>
      <c r="H203" s="13">
        <f t="shared" si="724"/>
        <v>126728</v>
      </c>
      <c r="I203" s="13">
        <f t="shared" si="724"/>
        <v>196942</v>
      </c>
      <c r="J203" s="13">
        <f t="shared" ref="J203:N203" si="725">SUM(J32,J89,J146)</f>
        <v>0</v>
      </c>
      <c r="K203" s="13">
        <f t="shared" si="725"/>
        <v>0</v>
      </c>
      <c r="L203" s="13">
        <f t="shared" si="725"/>
        <v>70214</v>
      </c>
      <c r="M203" s="13">
        <f t="shared" si="725"/>
        <v>126728</v>
      </c>
      <c r="N203" s="13">
        <f t="shared" si="725"/>
        <v>196942</v>
      </c>
      <c r="O203" s="13">
        <f t="shared" ref="O203:S203" si="726">SUM(O32,O89,O146)</f>
        <v>113508</v>
      </c>
      <c r="P203" s="13">
        <f t="shared" si="726"/>
        <v>-126728</v>
      </c>
      <c r="Q203" s="13">
        <f t="shared" si="726"/>
        <v>183722</v>
      </c>
      <c r="R203" s="13">
        <f t="shared" si="726"/>
        <v>0</v>
      </c>
      <c r="S203" s="13">
        <f t="shared" si="726"/>
        <v>183722</v>
      </c>
      <c r="T203" t="s">
        <v>57</v>
      </c>
      <c r="U203" s="64">
        <f t="shared" si="683"/>
        <v>16075</v>
      </c>
      <c r="V203" s="2">
        <f t="shared" si="683"/>
        <v>100433</v>
      </c>
      <c r="W203" s="81">
        <f t="shared" si="683"/>
        <v>116508</v>
      </c>
      <c r="X203" s="81">
        <f t="shared" ref="X203:AB203" si="727">SUM(X32,X89,X146)</f>
        <v>18879</v>
      </c>
      <c r="Y203" s="81">
        <f t="shared" si="727"/>
        <v>-93933</v>
      </c>
      <c r="Z203" s="81">
        <f t="shared" si="727"/>
        <v>34954</v>
      </c>
      <c r="AA203" s="81">
        <f t="shared" si="727"/>
        <v>6500</v>
      </c>
      <c r="AB203" s="81">
        <f t="shared" si="727"/>
        <v>41454</v>
      </c>
      <c r="AC203" s="81">
        <f t="shared" ref="AC203:AG203" si="728">SUM(AC32,AC89,AC146)</f>
        <v>0</v>
      </c>
      <c r="AD203" s="81">
        <f t="shared" si="728"/>
        <v>41943</v>
      </c>
      <c r="AE203" s="81">
        <f t="shared" si="728"/>
        <v>34954</v>
      </c>
      <c r="AF203" s="81">
        <f t="shared" si="728"/>
        <v>48443</v>
      </c>
      <c r="AG203" s="81">
        <f t="shared" si="728"/>
        <v>83397</v>
      </c>
      <c r="AH203" s="81">
        <f t="shared" ref="AH203:AL203" si="729">SUM(AH32,AH89,AH146)</f>
        <v>3292</v>
      </c>
      <c r="AI203" s="81">
        <f t="shared" si="729"/>
        <v>3161</v>
      </c>
      <c r="AJ203" s="81">
        <f t="shared" si="729"/>
        <v>38246</v>
      </c>
      <c r="AK203" s="81">
        <f t="shared" si="729"/>
        <v>51604</v>
      </c>
      <c r="AL203" s="81">
        <f t="shared" si="729"/>
        <v>89850</v>
      </c>
    </row>
    <row r="204" spans="1:38" x14ac:dyDescent="0.2">
      <c r="A204" s="28" t="s">
        <v>42</v>
      </c>
      <c r="B204" s="13">
        <f t="shared" si="693"/>
        <v>2641026</v>
      </c>
      <c r="C204" s="13">
        <f t="shared" si="693"/>
        <v>37</v>
      </c>
      <c r="D204" s="13">
        <f t="shared" si="693"/>
        <v>2641063</v>
      </c>
      <c r="E204" s="13">
        <f t="shared" ref="E204:I204" si="730">SUM(E33,E90,E147)</f>
        <v>0</v>
      </c>
      <c r="F204" s="13">
        <f t="shared" si="730"/>
        <v>0</v>
      </c>
      <c r="G204" s="13">
        <f t="shared" si="730"/>
        <v>2641026</v>
      </c>
      <c r="H204" s="13">
        <f t="shared" si="730"/>
        <v>37</v>
      </c>
      <c r="I204" s="13">
        <f t="shared" si="730"/>
        <v>2641063</v>
      </c>
      <c r="J204" s="13">
        <f t="shared" ref="J204:N204" si="731">SUM(J33,J90,J147)</f>
        <v>0</v>
      </c>
      <c r="K204" s="13">
        <f t="shared" si="731"/>
        <v>0</v>
      </c>
      <c r="L204" s="13">
        <f t="shared" si="731"/>
        <v>2641026</v>
      </c>
      <c r="M204" s="13">
        <f t="shared" si="731"/>
        <v>37</v>
      </c>
      <c r="N204" s="13">
        <f t="shared" si="731"/>
        <v>2641063</v>
      </c>
      <c r="O204" s="13">
        <f t="shared" ref="O204:S204" si="732">SUM(O33,O90,O147)</f>
        <v>-2360553</v>
      </c>
      <c r="P204" s="13">
        <f t="shared" si="732"/>
        <v>-37</v>
      </c>
      <c r="Q204" s="13">
        <f t="shared" si="732"/>
        <v>280473</v>
      </c>
      <c r="R204" s="13">
        <f t="shared" si="732"/>
        <v>0</v>
      </c>
      <c r="S204" s="13">
        <f t="shared" si="732"/>
        <v>280473</v>
      </c>
      <c r="T204" t="s">
        <v>78</v>
      </c>
      <c r="U204" s="64">
        <f t="shared" si="683"/>
        <v>0</v>
      </c>
      <c r="V204" s="2">
        <f t="shared" si="683"/>
        <v>50000</v>
      </c>
      <c r="W204" s="81">
        <f t="shared" si="683"/>
        <v>50000</v>
      </c>
      <c r="X204" s="81">
        <f t="shared" ref="X204:AB204" si="733">SUM(X33,X90,X147)</f>
        <v>0</v>
      </c>
      <c r="Y204" s="81">
        <f t="shared" si="733"/>
        <v>0</v>
      </c>
      <c r="Z204" s="81">
        <f t="shared" si="733"/>
        <v>0</v>
      </c>
      <c r="AA204" s="81">
        <f t="shared" si="733"/>
        <v>50000</v>
      </c>
      <c r="AB204" s="81">
        <f t="shared" si="733"/>
        <v>50000</v>
      </c>
      <c r="AC204" s="81">
        <f t="shared" ref="AC204:AG204" si="734">SUM(AC33,AC90,AC147)</f>
        <v>0</v>
      </c>
      <c r="AD204" s="81">
        <f t="shared" si="734"/>
        <v>0</v>
      </c>
      <c r="AE204" s="81">
        <f t="shared" si="734"/>
        <v>0</v>
      </c>
      <c r="AF204" s="81">
        <f t="shared" si="734"/>
        <v>50000</v>
      </c>
      <c r="AG204" s="81">
        <f t="shared" si="734"/>
        <v>50000</v>
      </c>
      <c r="AH204" s="81">
        <f t="shared" ref="AH204:AL204" si="735">SUM(AH33,AH90,AH147)</f>
        <v>0</v>
      </c>
      <c r="AI204" s="81">
        <f t="shared" si="735"/>
        <v>-45500</v>
      </c>
      <c r="AJ204" s="81">
        <f t="shared" si="735"/>
        <v>0</v>
      </c>
      <c r="AK204" s="81">
        <f t="shared" si="735"/>
        <v>4500</v>
      </c>
      <c r="AL204" s="81">
        <f t="shared" si="735"/>
        <v>4500</v>
      </c>
    </row>
    <row r="205" spans="1:38" x14ac:dyDescent="0.2">
      <c r="A205" s="28" t="s">
        <v>43</v>
      </c>
      <c r="B205" s="2">
        <f t="shared" si="693"/>
        <v>636913</v>
      </c>
      <c r="C205" s="2">
        <f t="shared" si="693"/>
        <v>0</v>
      </c>
      <c r="D205" s="13">
        <f t="shared" si="693"/>
        <v>636913</v>
      </c>
      <c r="E205" s="13">
        <f t="shared" ref="E205:I205" si="736">SUM(E34,E91,E148)</f>
        <v>0</v>
      </c>
      <c r="F205" s="13">
        <f t="shared" si="736"/>
        <v>0</v>
      </c>
      <c r="G205" s="13">
        <f t="shared" si="736"/>
        <v>636913</v>
      </c>
      <c r="H205" s="13">
        <f t="shared" si="736"/>
        <v>0</v>
      </c>
      <c r="I205" s="13">
        <f t="shared" si="736"/>
        <v>636913</v>
      </c>
      <c r="J205" s="13">
        <f t="shared" ref="J205:N205" si="737">SUM(J34,J91,J148)</f>
        <v>2845</v>
      </c>
      <c r="K205" s="13">
        <f t="shared" si="737"/>
        <v>0</v>
      </c>
      <c r="L205" s="13">
        <f t="shared" si="737"/>
        <v>639758</v>
      </c>
      <c r="M205" s="13">
        <f t="shared" si="737"/>
        <v>0</v>
      </c>
      <c r="N205" s="13">
        <f t="shared" si="737"/>
        <v>639758</v>
      </c>
      <c r="O205" s="13">
        <f t="shared" ref="O205:S205" si="738">SUM(O34,O91,O148)</f>
        <v>-432404</v>
      </c>
      <c r="P205" s="13">
        <f t="shared" si="738"/>
        <v>0</v>
      </c>
      <c r="Q205" s="13">
        <f t="shared" si="738"/>
        <v>207354</v>
      </c>
      <c r="R205" s="13">
        <f t="shared" si="738"/>
        <v>0</v>
      </c>
      <c r="S205" s="13">
        <f t="shared" si="738"/>
        <v>207354</v>
      </c>
      <c r="U205" s="64">
        <f t="shared" si="683"/>
        <v>0</v>
      </c>
      <c r="V205" s="2">
        <f t="shared" si="683"/>
        <v>0</v>
      </c>
      <c r="W205" s="12">
        <f t="shared" si="683"/>
        <v>0</v>
      </c>
      <c r="X205" s="12">
        <f t="shared" ref="X205:AB205" si="739">SUM(X34,X91,X148)</f>
        <v>0</v>
      </c>
      <c r="Y205" s="12">
        <f t="shared" si="739"/>
        <v>0</v>
      </c>
      <c r="Z205" s="12">
        <f t="shared" si="739"/>
        <v>0</v>
      </c>
      <c r="AA205" s="12">
        <f t="shared" si="739"/>
        <v>0</v>
      </c>
      <c r="AB205" s="12">
        <f t="shared" si="739"/>
        <v>0</v>
      </c>
      <c r="AC205" s="12">
        <f t="shared" ref="AC205:AG205" si="740">SUM(AC34,AC91,AC148)</f>
        <v>0</v>
      </c>
      <c r="AD205" s="12">
        <f t="shared" si="740"/>
        <v>0</v>
      </c>
      <c r="AE205" s="12">
        <f t="shared" si="740"/>
        <v>0</v>
      </c>
      <c r="AF205" s="12">
        <f t="shared" si="740"/>
        <v>0</v>
      </c>
      <c r="AG205" s="12">
        <f t="shared" si="740"/>
        <v>0</v>
      </c>
      <c r="AH205" s="12">
        <f t="shared" ref="AH205:AL205" si="741">SUM(AH34,AH91,AH148)</f>
        <v>0</v>
      </c>
      <c r="AI205" s="12">
        <f t="shared" si="741"/>
        <v>0</v>
      </c>
      <c r="AJ205" s="12">
        <f t="shared" si="741"/>
        <v>0</v>
      </c>
      <c r="AK205" s="12">
        <f t="shared" si="741"/>
        <v>0</v>
      </c>
      <c r="AL205" s="12">
        <f t="shared" si="741"/>
        <v>0</v>
      </c>
    </row>
    <row r="206" spans="1:38" x14ac:dyDescent="0.2">
      <c r="A206" s="28" t="s">
        <v>44</v>
      </c>
      <c r="B206" s="2">
        <f t="shared" si="693"/>
        <v>61</v>
      </c>
      <c r="C206" s="2">
        <f t="shared" si="693"/>
        <v>0</v>
      </c>
      <c r="D206" s="13">
        <f t="shared" si="693"/>
        <v>61</v>
      </c>
      <c r="E206" s="13">
        <f t="shared" ref="E206:I206" si="742">SUM(E35,E92,E149)</f>
        <v>0</v>
      </c>
      <c r="F206" s="13">
        <f t="shared" si="742"/>
        <v>0</v>
      </c>
      <c r="G206" s="13">
        <f t="shared" si="742"/>
        <v>61</v>
      </c>
      <c r="H206" s="13">
        <f t="shared" si="742"/>
        <v>0</v>
      </c>
      <c r="I206" s="13">
        <f t="shared" si="742"/>
        <v>61</v>
      </c>
      <c r="J206" s="13">
        <f t="shared" ref="J206:N206" si="743">SUM(J35,J92,J149)</f>
        <v>0</v>
      </c>
      <c r="K206" s="13">
        <f t="shared" si="743"/>
        <v>0</v>
      </c>
      <c r="L206" s="13">
        <f t="shared" si="743"/>
        <v>61</v>
      </c>
      <c r="M206" s="13">
        <f t="shared" si="743"/>
        <v>0</v>
      </c>
      <c r="N206" s="13">
        <f t="shared" si="743"/>
        <v>61</v>
      </c>
      <c r="O206" s="13">
        <f t="shared" ref="O206:S206" si="744">SUM(O35,O92,O149)</f>
        <v>67753</v>
      </c>
      <c r="P206" s="13">
        <f t="shared" si="744"/>
        <v>0</v>
      </c>
      <c r="Q206" s="13">
        <f t="shared" si="744"/>
        <v>67814</v>
      </c>
      <c r="R206" s="13">
        <f t="shared" si="744"/>
        <v>0</v>
      </c>
      <c r="S206" s="13">
        <f t="shared" si="744"/>
        <v>67814</v>
      </c>
      <c r="T206" s="40"/>
      <c r="U206" s="64">
        <f t="shared" si="683"/>
        <v>0</v>
      </c>
      <c r="V206" s="2">
        <f t="shared" si="683"/>
        <v>0</v>
      </c>
      <c r="W206" s="27">
        <f t="shared" si="683"/>
        <v>0</v>
      </c>
      <c r="X206" s="27">
        <f t="shared" ref="X206:AB206" si="745">SUM(X35,X92,X149)</f>
        <v>0</v>
      </c>
      <c r="Y206" s="27">
        <f t="shared" si="745"/>
        <v>0</v>
      </c>
      <c r="Z206" s="27">
        <f t="shared" si="745"/>
        <v>0</v>
      </c>
      <c r="AA206" s="27">
        <f t="shared" si="745"/>
        <v>0</v>
      </c>
      <c r="AB206" s="27">
        <f t="shared" si="745"/>
        <v>0</v>
      </c>
      <c r="AC206" s="27">
        <f t="shared" ref="AC206:AG206" si="746">SUM(AC35,AC92,AC149)</f>
        <v>452952</v>
      </c>
      <c r="AD206" s="27">
        <f t="shared" si="746"/>
        <v>0</v>
      </c>
      <c r="AE206" s="27">
        <f t="shared" si="746"/>
        <v>452952</v>
      </c>
      <c r="AF206" s="27">
        <f t="shared" si="746"/>
        <v>0</v>
      </c>
      <c r="AG206" s="27">
        <f t="shared" si="746"/>
        <v>452952</v>
      </c>
      <c r="AH206" s="27">
        <f t="shared" ref="AH206:AL206" si="747">SUM(AH35,AH92,AH149)</f>
        <v>0</v>
      </c>
      <c r="AI206" s="27">
        <f t="shared" si="747"/>
        <v>0</v>
      </c>
      <c r="AJ206" s="27">
        <f t="shared" si="747"/>
        <v>452952</v>
      </c>
      <c r="AK206" s="27">
        <f t="shared" si="747"/>
        <v>0</v>
      </c>
      <c r="AL206" s="27">
        <f t="shared" si="747"/>
        <v>452952</v>
      </c>
    </row>
    <row r="207" spans="1:38" x14ac:dyDescent="0.2">
      <c r="A207" s="28" t="s">
        <v>45</v>
      </c>
      <c r="B207" s="13">
        <f t="shared" si="693"/>
        <v>0</v>
      </c>
      <c r="C207" s="13">
        <f t="shared" si="693"/>
        <v>0</v>
      </c>
      <c r="D207" s="13">
        <f t="shared" si="693"/>
        <v>0</v>
      </c>
      <c r="E207" s="13">
        <f t="shared" ref="E207:I207" si="748">SUM(E36,E93,E150)</f>
        <v>0</v>
      </c>
      <c r="F207" s="13">
        <f t="shared" si="748"/>
        <v>0</v>
      </c>
      <c r="G207" s="13">
        <f t="shared" si="748"/>
        <v>0</v>
      </c>
      <c r="H207" s="13">
        <f t="shared" si="748"/>
        <v>0</v>
      </c>
      <c r="I207" s="13">
        <f t="shared" si="748"/>
        <v>0</v>
      </c>
      <c r="J207" s="13">
        <f t="shared" ref="J207:N207" si="749">SUM(J36,J93,J150)</f>
        <v>0</v>
      </c>
      <c r="K207" s="13">
        <f t="shared" si="749"/>
        <v>0</v>
      </c>
      <c r="L207" s="13">
        <f t="shared" si="749"/>
        <v>0</v>
      </c>
      <c r="M207" s="13">
        <f t="shared" si="749"/>
        <v>0</v>
      </c>
      <c r="N207" s="13">
        <f t="shared" si="749"/>
        <v>0</v>
      </c>
      <c r="O207" s="13">
        <f t="shared" ref="O207:S207" si="750">SUM(O36,O93,O150)</f>
        <v>2005</v>
      </c>
      <c r="P207" s="13">
        <f t="shared" si="750"/>
        <v>0</v>
      </c>
      <c r="Q207" s="13">
        <f t="shared" si="750"/>
        <v>2005</v>
      </c>
      <c r="R207" s="13">
        <f t="shared" si="750"/>
        <v>0</v>
      </c>
      <c r="S207" s="13">
        <f t="shared" si="750"/>
        <v>2005</v>
      </c>
      <c r="T207" s="40"/>
      <c r="U207" s="64">
        <f t="shared" si="683"/>
        <v>0</v>
      </c>
      <c r="V207" s="2">
        <f t="shared" si="683"/>
        <v>0</v>
      </c>
      <c r="W207" s="27">
        <f t="shared" si="683"/>
        <v>0</v>
      </c>
      <c r="X207" s="27">
        <f t="shared" ref="X207:AB207" si="751">SUM(X36,X93,X150)</f>
        <v>0</v>
      </c>
      <c r="Y207" s="27">
        <f t="shared" si="751"/>
        <v>0</v>
      </c>
      <c r="Z207" s="27">
        <f t="shared" si="751"/>
        <v>0</v>
      </c>
      <c r="AA207" s="27">
        <f t="shared" si="751"/>
        <v>0</v>
      </c>
      <c r="AB207" s="27">
        <f t="shared" si="751"/>
        <v>0</v>
      </c>
      <c r="AC207" s="27">
        <f t="shared" ref="AC207:AG207" si="752">SUM(AC36,AC93,AC150)</f>
        <v>234022</v>
      </c>
      <c r="AD207" s="27">
        <f t="shared" si="752"/>
        <v>0</v>
      </c>
      <c r="AE207" s="27">
        <f t="shared" si="752"/>
        <v>234022</v>
      </c>
      <c r="AF207" s="27">
        <f t="shared" si="752"/>
        <v>0</v>
      </c>
      <c r="AG207" s="27">
        <f t="shared" si="752"/>
        <v>234022</v>
      </c>
      <c r="AH207" s="27">
        <f t="shared" ref="AH207:AL207" si="753">SUM(AH36,AH93,AH150)</f>
        <v>0</v>
      </c>
      <c r="AI207" s="27">
        <f t="shared" si="753"/>
        <v>0</v>
      </c>
      <c r="AJ207" s="27">
        <f t="shared" si="753"/>
        <v>234022</v>
      </c>
      <c r="AK207" s="27">
        <f t="shared" si="753"/>
        <v>0</v>
      </c>
      <c r="AL207" s="27">
        <f t="shared" si="753"/>
        <v>234022</v>
      </c>
    </row>
    <row r="208" spans="1:38" x14ac:dyDescent="0.2">
      <c r="A208" s="28" t="s">
        <v>46</v>
      </c>
      <c r="B208" s="2">
        <f t="shared" si="693"/>
        <v>0</v>
      </c>
      <c r="C208" s="2">
        <f t="shared" si="693"/>
        <v>0</v>
      </c>
      <c r="D208" s="13">
        <f t="shared" si="693"/>
        <v>0</v>
      </c>
      <c r="E208" s="13">
        <f t="shared" ref="E208:I208" si="754">SUM(E37,E94,E151)</f>
        <v>0</v>
      </c>
      <c r="F208" s="13">
        <f t="shared" si="754"/>
        <v>0</v>
      </c>
      <c r="G208" s="13">
        <f t="shared" si="754"/>
        <v>0</v>
      </c>
      <c r="H208" s="13">
        <f t="shared" si="754"/>
        <v>0</v>
      </c>
      <c r="I208" s="13">
        <f t="shared" si="754"/>
        <v>0</v>
      </c>
      <c r="J208" s="13">
        <f t="shared" ref="J208:N208" si="755">SUM(J37,J94,J151)</f>
        <v>0</v>
      </c>
      <c r="K208" s="13">
        <f t="shared" si="755"/>
        <v>0</v>
      </c>
      <c r="L208" s="13">
        <f t="shared" si="755"/>
        <v>0</v>
      </c>
      <c r="M208" s="13">
        <f t="shared" si="755"/>
        <v>0</v>
      </c>
      <c r="N208" s="13">
        <f t="shared" si="755"/>
        <v>0</v>
      </c>
      <c r="O208" s="13">
        <f t="shared" ref="O208:S208" si="756">SUM(O37,O94,O151)</f>
        <v>26587</v>
      </c>
      <c r="P208" s="13">
        <f t="shared" si="756"/>
        <v>0</v>
      </c>
      <c r="Q208" s="13">
        <f t="shared" si="756"/>
        <v>26587</v>
      </c>
      <c r="R208" s="13">
        <f t="shared" si="756"/>
        <v>0</v>
      </c>
      <c r="S208" s="13">
        <f t="shared" si="756"/>
        <v>26587</v>
      </c>
      <c r="U208" s="64">
        <f t="shared" si="683"/>
        <v>0</v>
      </c>
      <c r="V208" s="2">
        <f t="shared" si="683"/>
        <v>0</v>
      </c>
      <c r="W208" s="27">
        <f t="shared" si="683"/>
        <v>0</v>
      </c>
      <c r="X208" s="27">
        <f t="shared" ref="X208:AB208" si="757">SUM(X37,X94,X151)</f>
        <v>0</v>
      </c>
      <c r="Y208" s="27">
        <f t="shared" si="757"/>
        <v>0</v>
      </c>
      <c r="Z208" s="27">
        <f t="shared" si="757"/>
        <v>0</v>
      </c>
      <c r="AA208" s="27">
        <f t="shared" si="757"/>
        <v>0</v>
      </c>
      <c r="AB208" s="27">
        <f t="shared" si="757"/>
        <v>0</v>
      </c>
      <c r="AC208" s="27">
        <f t="shared" ref="AC208:AG208" si="758">SUM(AC37,AC94,AC151)</f>
        <v>206541</v>
      </c>
      <c r="AD208" s="27">
        <f t="shared" si="758"/>
        <v>0</v>
      </c>
      <c r="AE208" s="27">
        <f t="shared" si="758"/>
        <v>206541</v>
      </c>
      <c r="AF208" s="27">
        <f t="shared" si="758"/>
        <v>0</v>
      </c>
      <c r="AG208" s="27">
        <f t="shared" si="758"/>
        <v>206541</v>
      </c>
      <c r="AH208" s="27">
        <f t="shared" ref="AH208:AL208" si="759">SUM(AH37,AH94,AH151)</f>
        <v>0</v>
      </c>
      <c r="AI208" s="27">
        <f t="shared" si="759"/>
        <v>0</v>
      </c>
      <c r="AJ208" s="27">
        <f t="shared" si="759"/>
        <v>206541</v>
      </c>
      <c r="AK208" s="27">
        <f t="shared" si="759"/>
        <v>0</v>
      </c>
      <c r="AL208" s="27">
        <f t="shared" si="759"/>
        <v>206541</v>
      </c>
    </row>
    <row r="209" spans="1:38" x14ac:dyDescent="0.2">
      <c r="A209" s="20"/>
      <c r="B209" s="2">
        <f t="shared" si="693"/>
        <v>0</v>
      </c>
      <c r="C209" s="2">
        <f t="shared" si="693"/>
        <v>0</v>
      </c>
      <c r="D209" s="13">
        <f t="shared" si="693"/>
        <v>0</v>
      </c>
      <c r="E209" s="13">
        <f t="shared" ref="E209:I209" si="760">SUM(E38,E95,E152)</f>
        <v>0</v>
      </c>
      <c r="F209" s="13">
        <f t="shared" si="760"/>
        <v>0</v>
      </c>
      <c r="G209" s="13">
        <f t="shared" si="760"/>
        <v>0</v>
      </c>
      <c r="H209" s="13">
        <f t="shared" si="760"/>
        <v>0</v>
      </c>
      <c r="I209" s="13">
        <f t="shared" si="760"/>
        <v>0</v>
      </c>
      <c r="J209" s="13">
        <f t="shared" ref="J209:N209" si="761">SUM(J38,J95,J152)</f>
        <v>0</v>
      </c>
      <c r="K209" s="13">
        <f t="shared" si="761"/>
        <v>0</v>
      </c>
      <c r="L209" s="13">
        <f t="shared" si="761"/>
        <v>0</v>
      </c>
      <c r="M209" s="13">
        <f t="shared" si="761"/>
        <v>0</v>
      </c>
      <c r="N209" s="13">
        <f t="shared" si="761"/>
        <v>0</v>
      </c>
      <c r="O209" s="13">
        <f t="shared" ref="O209:S209" si="762">SUM(O38,O95,O152)</f>
        <v>0</v>
      </c>
      <c r="P209" s="13">
        <f t="shared" si="762"/>
        <v>0</v>
      </c>
      <c r="Q209" s="13">
        <f t="shared" si="762"/>
        <v>0</v>
      </c>
      <c r="R209" s="13">
        <f t="shared" si="762"/>
        <v>0</v>
      </c>
      <c r="S209" s="13">
        <f t="shared" si="762"/>
        <v>0</v>
      </c>
      <c r="U209" s="64">
        <f t="shared" si="683"/>
        <v>0</v>
      </c>
      <c r="V209" s="2">
        <f t="shared" si="683"/>
        <v>0</v>
      </c>
      <c r="W209" s="27">
        <f t="shared" si="683"/>
        <v>0</v>
      </c>
      <c r="X209" s="27">
        <f t="shared" ref="X209:AB209" si="763">SUM(X38,X95,X152)</f>
        <v>0</v>
      </c>
      <c r="Y209" s="27">
        <f t="shared" si="763"/>
        <v>0</v>
      </c>
      <c r="Z209" s="27">
        <f t="shared" si="763"/>
        <v>0</v>
      </c>
      <c r="AA209" s="27">
        <f t="shared" si="763"/>
        <v>0</v>
      </c>
      <c r="AB209" s="27">
        <f t="shared" si="763"/>
        <v>0</v>
      </c>
      <c r="AC209" s="27">
        <f t="shared" ref="AC209:AG209" si="764">SUM(AC38,AC95,AC152)</f>
        <v>518001</v>
      </c>
      <c r="AD209" s="27">
        <f t="shared" si="764"/>
        <v>0</v>
      </c>
      <c r="AE209" s="27">
        <f t="shared" si="764"/>
        <v>518001</v>
      </c>
      <c r="AF209" s="27">
        <f t="shared" si="764"/>
        <v>0</v>
      </c>
      <c r="AG209" s="27">
        <f t="shared" si="764"/>
        <v>518001</v>
      </c>
      <c r="AH209" s="27">
        <f t="shared" ref="AH209:AL209" si="765">SUM(AH38,AH95,AH152)</f>
        <v>0</v>
      </c>
      <c r="AI209" s="27">
        <f t="shared" si="765"/>
        <v>0</v>
      </c>
      <c r="AJ209" s="27">
        <f t="shared" si="765"/>
        <v>518001</v>
      </c>
      <c r="AK209" s="27">
        <f t="shared" si="765"/>
        <v>0</v>
      </c>
      <c r="AL209" s="27">
        <f t="shared" si="765"/>
        <v>518001</v>
      </c>
    </row>
    <row r="210" spans="1:38" x14ac:dyDescent="0.2">
      <c r="A210" s="21" t="s">
        <v>47</v>
      </c>
      <c r="B210" s="3">
        <f t="shared" si="693"/>
        <v>10191088</v>
      </c>
      <c r="C210" s="3">
        <f t="shared" si="693"/>
        <v>0</v>
      </c>
      <c r="D210" s="3">
        <f t="shared" si="693"/>
        <v>10191088</v>
      </c>
      <c r="E210" s="3">
        <f t="shared" ref="E210:I210" si="766">SUM(E39,E96,E153)</f>
        <v>0</v>
      </c>
      <c r="F210" s="3">
        <f t="shared" si="766"/>
        <v>0</v>
      </c>
      <c r="G210" s="3">
        <f t="shared" si="766"/>
        <v>10191088</v>
      </c>
      <c r="H210" s="3">
        <f t="shared" si="766"/>
        <v>0</v>
      </c>
      <c r="I210" s="3">
        <f t="shared" si="766"/>
        <v>10191088</v>
      </c>
      <c r="J210" s="3">
        <f t="shared" ref="J210:N210" si="767">SUM(J39,J96,J153)</f>
        <v>0</v>
      </c>
      <c r="K210" s="3">
        <f t="shared" si="767"/>
        <v>0</v>
      </c>
      <c r="L210" s="3">
        <f t="shared" si="767"/>
        <v>10191088</v>
      </c>
      <c r="M210" s="3">
        <f t="shared" si="767"/>
        <v>0</v>
      </c>
      <c r="N210" s="3">
        <f t="shared" si="767"/>
        <v>10191088</v>
      </c>
      <c r="O210" s="3">
        <f t="shared" ref="O210:S210" si="768">SUM(O39,O96,O153)</f>
        <v>-9724075</v>
      </c>
      <c r="P210" s="3">
        <f t="shared" si="768"/>
        <v>0</v>
      </c>
      <c r="Q210" s="3">
        <f t="shared" si="768"/>
        <v>467013</v>
      </c>
      <c r="R210" s="3">
        <f t="shared" si="768"/>
        <v>0</v>
      </c>
      <c r="S210" s="3">
        <f t="shared" si="768"/>
        <v>467013</v>
      </c>
      <c r="U210" s="64">
        <f t="shared" si="683"/>
        <v>0</v>
      </c>
      <c r="V210" s="2">
        <f t="shared" si="683"/>
        <v>0</v>
      </c>
      <c r="W210" s="27">
        <f t="shared" si="683"/>
        <v>0</v>
      </c>
      <c r="X210" s="27">
        <f t="shared" ref="X210:AB210" si="769">SUM(X39,X96,X153)</f>
        <v>0</v>
      </c>
      <c r="Y210" s="27">
        <f t="shared" si="769"/>
        <v>0</v>
      </c>
      <c r="Z210" s="27">
        <f t="shared" si="769"/>
        <v>0</v>
      </c>
      <c r="AA210" s="27">
        <f t="shared" si="769"/>
        <v>0</v>
      </c>
      <c r="AB210" s="27">
        <f t="shared" si="769"/>
        <v>0</v>
      </c>
      <c r="AC210" s="27">
        <f t="shared" ref="AC210:AG210" si="770">SUM(AC39,AC96,AC153)</f>
        <v>178459</v>
      </c>
      <c r="AD210" s="27">
        <f t="shared" si="770"/>
        <v>0</v>
      </c>
      <c r="AE210" s="27">
        <f t="shared" si="770"/>
        <v>178459</v>
      </c>
      <c r="AF210" s="27">
        <f t="shared" si="770"/>
        <v>0</v>
      </c>
      <c r="AG210" s="27">
        <f t="shared" si="770"/>
        <v>178459</v>
      </c>
      <c r="AH210" s="27">
        <f t="shared" ref="AH210:AL210" si="771">SUM(AH39,AH96,AH153)</f>
        <v>0</v>
      </c>
      <c r="AI210" s="27">
        <f t="shared" si="771"/>
        <v>0</v>
      </c>
      <c r="AJ210" s="27">
        <f t="shared" si="771"/>
        <v>178459</v>
      </c>
      <c r="AK210" s="27">
        <f t="shared" si="771"/>
        <v>0</v>
      </c>
      <c r="AL210" s="27">
        <f t="shared" si="771"/>
        <v>178459</v>
      </c>
    </row>
    <row r="211" spans="1:38" x14ac:dyDescent="0.2">
      <c r="A211" s="28" t="s">
        <v>48</v>
      </c>
      <c r="B211" s="2">
        <f t="shared" si="693"/>
        <v>10191088</v>
      </c>
      <c r="C211" s="2">
        <f t="shared" si="693"/>
        <v>0</v>
      </c>
      <c r="D211" s="13">
        <f t="shared" si="693"/>
        <v>10191088</v>
      </c>
      <c r="E211" s="13">
        <f t="shared" ref="E211:I212" si="772">SUM(E40,E97,E154)</f>
        <v>0</v>
      </c>
      <c r="F211" s="13">
        <f t="shared" si="772"/>
        <v>0</v>
      </c>
      <c r="G211" s="13">
        <f t="shared" si="772"/>
        <v>10191088</v>
      </c>
      <c r="H211" s="13">
        <f t="shared" si="772"/>
        <v>0</v>
      </c>
      <c r="I211" s="13">
        <f t="shared" si="772"/>
        <v>10191088</v>
      </c>
      <c r="J211" s="13">
        <f t="shared" ref="J211:N212" si="773">SUM(J40,J97,J154)</f>
        <v>0</v>
      </c>
      <c r="K211" s="13">
        <f t="shared" si="773"/>
        <v>0</v>
      </c>
      <c r="L211" s="13">
        <f t="shared" si="773"/>
        <v>10191088</v>
      </c>
      <c r="M211" s="13">
        <f t="shared" si="773"/>
        <v>0</v>
      </c>
      <c r="N211" s="13">
        <f t="shared" si="773"/>
        <v>10191088</v>
      </c>
      <c r="O211" s="13">
        <f t="shared" ref="O211:S212" si="774">SUM(O40,O97,O154)</f>
        <v>-9724425</v>
      </c>
      <c r="P211" s="13">
        <f t="shared" si="774"/>
        <v>0</v>
      </c>
      <c r="Q211" s="13">
        <f t="shared" si="774"/>
        <v>466663</v>
      </c>
      <c r="R211" s="13">
        <f t="shared" si="774"/>
        <v>0</v>
      </c>
      <c r="S211" s="13">
        <f t="shared" si="774"/>
        <v>466663</v>
      </c>
      <c r="U211" s="64">
        <f t="shared" si="683"/>
        <v>0</v>
      </c>
      <c r="V211" s="2">
        <f t="shared" si="683"/>
        <v>0</v>
      </c>
      <c r="W211" s="27">
        <f t="shared" si="683"/>
        <v>0</v>
      </c>
      <c r="X211" s="27">
        <f t="shared" ref="X211:AB211" si="775">SUM(X40,X97,X154)</f>
        <v>0</v>
      </c>
      <c r="Y211" s="27">
        <f t="shared" si="775"/>
        <v>0</v>
      </c>
      <c r="Z211" s="27">
        <f t="shared" si="775"/>
        <v>0</v>
      </c>
      <c r="AA211" s="27">
        <f t="shared" si="775"/>
        <v>0</v>
      </c>
      <c r="AB211" s="27">
        <f t="shared" si="775"/>
        <v>0</v>
      </c>
      <c r="AC211" s="27">
        <f t="shared" ref="AC211:AG211" si="776">SUM(AC40,AC97,AC154)</f>
        <v>0</v>
      </c>
      <c r="AD211" s="27">
        <f t="shared" si="776"/>
        <v>0</v>
      </c>
      <c r="AE211" s="27">
        <f t="shared" si="776"/>
        <v>0</v>
      </c>
      <c r="AF211" s="27">
        <f t="shared" si="776"/>
        <v>0</v>
      </c>
      <c r="AG211" s="27">
        <f t="shared" si="776"/>
        <v>0</v>
      </c>
      <c r="AH211" s="27">
        <f t="shared" ref="AH211:AL211" si="777">SUM(AH40,AH97,AH154)</f>
        <v>0</v>
      </c>
      <c r="AI211" s="27">
        <f t="shared" si="777"/>
        <v>0</v>
      </c>
      <c r="AJ211" s="27">
        <f t="shared" si="777"/>
        <v>0</v>
      </c>
      <c r="AK211" s="27">
        <f t="shared" si="777"/>
        <v>0</v>
      </c>
      <c r="AL211" s="27">
        <f t="shared" si="777"/>
        <v>0</v>
      </c>
    </row>
    <row r="212" spans="1:38" x14ac:dyDescent="0.2">
      <c r="A212" s="20" t="s">
        <v>107</v>
      </c>
      <c r="B212" s="2">
        <f t="shared" si="693"/>
        <v>0</v>
      </c>
      <c r="C212" s="2">
        <f t="shared" si="693"/>
        <v>0</v>
      </c>
      <c r="D212" s="13">
        <f t="shared" si="693"/>
        <v>0</v>
      </c>
      <c r="E212" s="13">
        <f t="shared" si="772"/>
        <v>0</v>
      </c>
      <c r="F212" s="13">
        <f t="shared" si="772"/>
        <v>0</v>
      </c>
      <c r="G212" s="13">
        <f t="shared" si="772"/>
        <v>0</v>
      </c>
      <c r="H212" s="13">
        <f t="shared" si="772"/>
        <v>0</v>
      </c>
      <c r="I212" s="13">
        <f t="shared" si="772"/>
        <v>0</v>
      </c>
      <c r="J212" s="13">
        <f t="shared" si="773"/>
        <v>0</v>
      </c>
      <c r="K212" s="13">
        <f t="shared" si="773"/>
        <v>0</v>
      </c>
      <c r="L212" s="13">
        <f t="shared" si="773"/>
        <v>0</v>
      </c>
      <c r="M212" s="13">
        <f t="shared" si="773"/>
        <v>0</v>
      </c>
      <c r="N212" s="13">
        <f t="shared" si="773"/>
        <v>0</v>
      </c>
      <c r="O212" s="13">
        <f t="shared" si="774"/>
        <v>350</v>
      </c>
      <c r="P212" s="13">
        <f t="shared" si="774"/>
        <v>0</v>
      </c>
      <c r="Q212" s="13">
        <f t="shared" si="774"/>
        <v>350</v>
      </c>
      <c r="R212" s="13">
        <f t="shared" si="774"/>
        <v>0</v>
      </c>
      <c r="S212" s="13">
        <f t="shared" si="774"/>
        <v>350</v>
      </c>
      <c r="T212" s="75" t="s">
        <v>5</v>
      </c>
      <c r="U212" s="8">
        <f t="shared" si="683"/>
        <v>1534586</v>
      </c>
      <c r="V212" s="3">
        <f t="shared" si="683"/>
        <v>0</v>
      </c>
      <c r="W212" s="12">
        <f t="shared" si="683"/>
        <v>1534586</v>
      </c>
      <c r="X212" s="12">
        <f t="shared" ref="X212:AB212" si="778">SUM(X41,X98,X155)</f>
        <v>2347992</v>
      </c>
      <c r="Y212" s="12">
        <f t="shared" si="778"/>
        <v>0</v>
      </c>
      <c r="Z212" s="12">
        <f t="shared" si="778"/>
        <v>3882578</v>
      </c>
      <c r="AA212" s="12">
        <f t="shared" si="778"/>
        <v>0</v>
      </c>
      <c r="AB212" s="12">
        <f t="shared" si="778"/>
        <v>3882578</v>
      </c>
      <c r="AC212" s="12">
        <f t="shared" ref="AC212:AG212" si="779">SUM(AC41,AC98,AC155)</f>
        <v>-2579465</v>
      </c>
      <c r="AD212" s="12">
        <f t="shared" si="779"/>
        <v>0</v>
      </c>
      <c r="AE212" s="12">
        <f t="shared" si="779"/>
        <v>1303113</v>
      </c>
      <c r="AF212" s="12">
        <f t="shared" si="779"/>
        <v>0</v>
      </c>
      <c r="AG212" s="12">
        <f t="shared" si="779"/>
        <v>1303113</v>
      </c>
      <c r="AH212" s="12">
        <f t="shared" ref="AH212:AL212" si="780">SUM(AH41,AH98,AH155)</f>
        <v>-830382</v>
      </c>
      <c r="AI212" s="12">
        <f t="shared" si="780"/>
        <v>0</v>
      </c>
      <c r="AJ212" s="12">
        <f t="shared" si="780"/>
        <v>472731</v>
      </c>
      <c r="AK212" s="12">
        <f t="shared" si="780"/>
        <v>0</v>
      </c>
      <c r="AL212" s="12">
        <f t="shared" si="780"/>
        <v>472731</v>
      </c>
    </row>
    <row r="213" spans="1:38" x14ac:dyDescent="0.2">
      <c r="A213" s="21" t="s">
        <v>49</v>
      </c>
      <c r="B213" s="3">
        <f>SUM(B42,C99,B156)</f>
        <v>50000</v>
      </c>
      <c r="C213" s="3">
        <f t="shared" ref="C213:D227" si="781">SUM(C42,C99,C156)</f>
        <v>0</v>
      </c>
      <c r="D213" s="3">
        <f t="shared" si="781"/>
        <v>50000</v>
      </c>
      <c r="E213" s="3">
        <f t="shared" ref="E213:I213" si="782">SUM(E42,E99,E156)</f>
        <v>0</v>
      </c>
      <c r="F213" s="3">
        <f t="shared" si="782"/>
        <v>0</v>
      </c>
      <c r="G213" s="3">
        <f t="shared" si="782"/>
        <v>50000</v>
      </c>
      <c r="H213" s="3">
        <f t="shared" si="782"/>
        <v>0</v>
      </c>
      <c r="I213" s="3">
        <f t="shared" si="782"/>
        <v>50000</v>
      </c>
      <c r="J213" s="3">
        <f t="shared" ref="J213:N213" si="783">SUM(J42,J99,J156)</f>
        <v>0</v>
      </c>
      <c r="K213" s="3">
        <f t="shared" si="783"/>
        <v>0</v>
      </c>
      <c r="L213" s="3">
        <f t="shared" si="783"/>
        <v>50000</v>
      </c>
      <c r="M213" s="3">
        <f t="shared" si="783"/>
        <v>0</v>
      </c>
      <c r="N213" s="3">
        <f t="shared" si="783"/>
        <v>50000</v>
      </c>
      <c r="O213" s="3">
        <f t="shared" ref="O213:S213" si="784">SUM(O42,O99,O156)</f>
        <v>20358</v>
      </c>
      <c r="P213" s="3">
        <f t="shared" si="784"/>
        <v>0</v>
      </c>
      <c r="Q213" s="3">
        <f t="shared" si="784"/>
        <v>70358</v>
      </c>
      <c r="R213" s="3">
        <f t="shared" si="784"/>
        <v>0</v>
      </c>
      <c r="S213" s="3">
        <f t="shared" si="784"/>
        <v>70358</v>
      </c>
      <c r="T213" s="49" t="s">
        <v>9</v>
      </c>
      <c r="U213" s="44">
        <f t="shared" si="683"/>
        <v>1489586</v>
      </c>
      <c r="V213" s="13">
        <f t="shared" si="683"/>
        <v>0</v>
      </c>
      <c r="W213" s="27">
        <f t="shared" si="683"/>
        <v>1489586</v>
      </c>
      <c r="X213" s="27">
        <f t="shared" ref="X213:AB213" si="785">SUM(X42,X99,X156)</f>
        <v>2349200</v>
      </c>
      <c r="Y213" s="27">
        <f t="shared" si="785"/>
        <v>0</v>
      </c>
      <c r="Z213" s="27">
        <f t="shared" si="785"/>
        <v>3838786</v>
      </c>
      <c r="AA213" s="27">
        <f t="shared" si="785"/>
        <v>0</v>
      </c>
      <c r="AB213" s="27">
        <f t="shared" si="785"/>
        <v>3838786</v>
      </c>
      <c r="AC213" s="27">
        <f t="shared" ref="AC213:AG213" si="786">SUM(AC42,AC99,AC156)</f>
        <v>-2579465</v>
      </c>
      <c r="AD213" s="27">
        <f t="shared" si="786"/>
        <v>0</v>
      </c>
      <c r="AE213" s="27">
        <f t="shared" si="786"/>
        <v>1259321</v>
      </c>
      <c r="AF213" s="27">
        <f t="shared" si="786"/>
        <v>0</v>
      </c>
      <c r="AG213" s="27">
        <f t="shared" si="786"/>
        <v>1259321</v>
      </c>
      <c r="AH213" s="27">
        <f t="shared" ref="AH213:AL213" si="787">SUM(AH42,AH99,AH156)</f>
        <v>-830382</v>
      </c>
      <c r="AI213" s="27">
        <f t="shared" si="787"/>
        <v>0</v>
      </c>
      <c r="AJ213" s="27">
        <f t="shared" si="787"/>
        <v>428939</v>
      </c>
      <c r="AK213" s="27">
        <f t="shared" si="787"/>
        <v>0</v>
      </c>
      <c r="AL213" s="27">
        <f t="shared" si="787"/>
        <v>428939</v>
      </c>
    </row>
    <row r="214" spans="1:38" x14ac:dyDescent="0.2">
      <c r="A214" s="20" t="s">
        <v>50</v>
      </c>
      <c r="B214" s="2">
        <f t="shared" ref="B214:B227" si="788">SUM(B43,B100,B157)</f>
        <v>50000</v>
      </c>
      <c r="C214" s="2">
        <f t="shared" si="781"/>
        <v>0</v>
      </c>
      <c r="D214" s="13">
        <f t="shared" si="781"/>
        <v>50000</v>
      </c>
      <c r="E214" s="13">
        <f t="shared" ref="E214:I214" si="789">SUM(E43,E100,E157)</f>
        <v>0</v>
      </c>
      <c r="F214" s="13">
        <f t="shared" si="789"/>
        <v>0</v>
      </c>
      <c r="G214" s="13">
        <f t="shared" si="789"/>
        <v>50000</v>
      </c>
      <c r="H214" s="13">
        <f t="shared" si="789"/>
        <v>0</v>
      </c>
      <c r="I214" s="13">
        <f t="shared" si="789"/>
        <v>50000</v>
      </c>
      <c r="J214" s="13">
        <f t="shared" ref="J214:N214" si="790">SUM(J43,J100,J157)</f>
        <v>0</v>
      </c>
      <c r="K214" s="13">
        <f t="shared" si="790"/>
        <v>0</v>
      </c>
      <c r="L214" s="13">
        <f t="shared" si="790"/>
        <v>50000</v>
      </c>
      <c r="M214" s="13">
        <f t="shared" si="790"/>
        <v>0</v>
      </c>
      <c r="N214" s="13">
        <f t="shared" si="790"/>
        <v>50000</v>
      </c>
      <c r="O214" s="13">
        <f t="shared" ref="O214:S214" si="791">SUM(O43,O100,O157)</f>
        <v>19117</v>
      </c>
      <c r="P214" s="13">
        <f t="shared" si="791"/>
        <v>0</v>
      </c>
      <c r="Q214" s="13">
        <f t="shared" si="791"/>
        <v>69117</v>
      </c>
      <c r="R214" s="13">
        <f t="shared" si="791"/>
        <v>0</v>
      </c>
      <c r="S214" s="13">
        <f t="shared" si="791"/>
        <v>69117</v>
      </c>
      <c r="T214" s="49" t="s">
        <v>10</v>
      </c>
      <c r="U214" s="44">
        <f t="shared" si="683"/>
        <v>5000</v>
      </c>
      <c r="V214" s="13">
        <f t="shared" si="683"/>
        <v>0</v>
      </c>
      <c r="W214" s="27">
        <f t="shared" si="683"/>
        <v>5000</v>
      </c>
      <c r="X214" s="27">
        <f t="shared" ref="X214:AB214" si="792">SUM(X43,X100,X157)</f>
        <v>0</v>
      </c>
      <c r="Y214" s="27">
        <f t="shared" si="792"/>
        <v>0</v>
      </c>
      <c r="Z214" s="27">
        <f t="shared" si="792"/>
        <v>5000</v>
      </c>
      <c r="AA214" s="27">
        <f t="shared" si="792"/>
        <v>0</v>
      </c>
      <c r="AB214" s="27">
        <f t="shared" si="792"/>
        <v>5000</v>
      </c>
      <c r="AC214" s="27">
        <f t="shared" ref="AC214:AG214" si="793">SUM(AC43,AC100,AC157)</f>
        <v>0</v>
      </c>
      <c r="AD214" s="27">
        <f t="shared" si="793"/>
        <v>0</v>
      </c>
      <c r="AE214" s="27">
        <f t="shared" si="793"/>
        <v>5000</v>
      </c>
      <c r="AF214" s="27">
        <f t="shared" si="793"/>
        <v>0</v>
      </c>
      <c r="AG214" s="27">
        <f t="shared" si="793"/>
        <v>5000</v>
      </c>
      <c r="AH214" s="27">
        <f t="shared" ref="AH214:AL214" si="794">SUM(AH43,AH100,AH157)</f>
        <v>0</v>
      </c>
      <c r="AI214" s="27">
        <f t="shared" si="794"/>
        <v>0</v>
      </c>
      <c r="AJ214" s="27">
        <f t="shared" si="794"/>
        <v>5000</v>
      </c>
      <c r="AK214" s="27">
        <f t="shared" si="794"/>
        <v>0</v>
      </c>
      <c r="AL214" s="27">
        <f t="shared" si="794"/>
        <v>5000</v>
      </c>
    </row>
    <row r="215" spans="1:38" x14ac:dyDescent="0.2">
      <c r="A215" s="20" t="s">
        <v>105</v>
      </c>
      <c r="B215" s="2">
        <f t="shared" si="788"/>
        <v>0</v>
      </c>
      <c r="C215" s="2">
        <f t="shared" si="781"/>
        <v>0</v>
      </c>
      <c r="D215" s="13">
        <f t="shared" si="781"/>
        <v>0</v>
      </c>
      <c r="E215" s="13">
        <f t="shared" ref="E215:I215" si="795">SUM(E44,E101,E158)</f>
        <v>0</v>
      </c>
      <c r="F215" s="13">
        <f t="shared" si="795"/>
        <v>0</v>
      </c>
      <c r="G215" s="13">
        <f t="shared" si="795"/>
        <v>0</v>
      </c>
      <c r="H215" s="13">
        <f t="shared" si="795"/>
        <v>0</v>
      </c>
      <c r="I215" s="13">
        <f t="shared" si="795"/>
        <v>0</v>
      </c>
      <c r="J215" s="13">
        <f t="shared" ref="J215:N215" si="796">SUM(J44,J101,J158)</f>
        <v>0</v>
      </c>
      <c r="K215" s="13">
        <f t="shared" si="796"/>
        <v>0</v>
      </c>
      <c r="L215" s="13">
        <f t="shared" si="796"/>
        <v>0</v>
      </c>
      <c r="M215" s="13">
        <f t="shared" si="796"/>
        <v>0</v>
      </c>
      <c r="N215" s="13">
        <f t="shared" si="796"/>
        <v>0</v>
      </c>
      <c r="O215" s="13">
        <f t="shared" ref="O215:S215" si="797">SUM(O44,O101,O158)</f>
        <v>1241</v>
      </c>
      <c r="P215" s="13">
        <f t="shared" si="797"/>
        <v>0</v>
      </c>
      <c r="Q215" s="13">
        <f t="shared" si="797"/>
        <v>1241</v>
      </c>
      <c r="R215" s="13">
        <f t="shared" si="797"/>
        <v>0</v>
      </c>
      <c r="S215" s="13">
        <f t="shared" si="797"/>
        <v>1241</v>
      </c>
      <c r="T215" s="49" t="s">
        <v>11</v>
      </c>
      <c r="U215" s="44">
        <f t="shared" si="683"/>
        <v>40000</v>
      </c>
      <c r="V215" s="13">
        <f t="shared" si="683"/>
        <v>0</v>
      </c>
      <c r="W215" s="27">
        <f t="shared" si="683"/>
        <v>40000</v>
      </c>
      <c r="X215" s="27">
        <f t="shared" ref="X215:AB215" si="798">SUM(X44,X101,X158)</f>
        <v>-1208</v>
      </c>
      <c r="Y215" s="27">
        <f t="shared" si="798"/>
        <v>0</v>
      </c>
      <c r="Z215" s="27">
        <f t="shared" si="798"/>
        <v>38792</v>
      </c>
      <c r="AA215" s="27">
        <f t="shared" si="798"/>
        <v>0</v>
      </c>
      <c r="AB215" s="27">
        <f t="shared" si="798"/>
        <v>38792</v>
      </c>
      <c r="AC215" s="27">
        <f t="shared" ref="AC215:AG215" si="799">SUM(AC44,AC101,AC158)</f>
        <v>0</v>
      </c>
      <c r="AD215" s="27">
        <f t="shared" si="799"/>
        <v>0</v>
      </c>
      <c r="AE215" s="27">
        <f t="shared" si="799"/>
        <v>38792</v>
      </c>
      <c r="AF215" s="27">
        <f t="shared" si="799"/>
        <v>0</v>
      </c>
      <c r="AG215" s="27">
        <f t="shared" si="799"/>
        <v>38792</v>
      </c>
      <c r="AH215" s="27">
        <f t="shared" ref="AH215:AL215" si="800">SUM(AH44,AH101,AH158)</f>
        <v>0</v>
      </c>
      <c r="AI215" s="27">
        <f t="shared" si="800"/>
        <v>0</v>
      </c>
      <c r="AJ215" s="27">
        <f t="shared" si="800"/>
        <v>38792</v>
      </c>
      <c r="AK215" s="27">
        <f t="shared" si="800"/>
        <v>0</v>
      </c>
      <c r="AL215" s="27">
        <f t="shared" si="800"/>
        <v>38792</v>
      </c>
    </row>
    <row r="216" spans="1:38" x14ac:dyDescent="0.2">
      <c r="A216" s="21" t="s">
        <v>51</v>
      </c>
      <c r="B216" s="3">
        <f t="shared" si="788"/>
        <v>0</v>
      </c>
      <c r="C216" s="3">
        <f t="shared" si="781"/>
        <v>0</v>
      </c>
      <c r="D216" s="3">
        <f t="shared" si="781"/>
        <v>0</v>
      </c>
      <c r="E216" s="3">
        <f t="shared" ref="E216:I216" si="801">SUM(E45,E102,E159)</f>
        <v>0</v>
      </c>
      <c r="F216" s="3">
        <f t="shared" si="801"/>
        <v>0</v>
      </c>
      <c r="G216" s="3">
        <f t="shared" si="801"/>
        <v>0</v>
      </c>
      <c r="H216" s="3">
        <f t="shared" si="801"/>
        <v>0</v>
      </c>
      <c r="I216" s="3">
        <f t="shared" si="801"/>
        <v>0</v>
      </c>
      <c r="J216" s="3">
        <f t="shared" ref="J216:N216" si="802">SUM(J45,J102,J159)</f>
        <v>0</v>
      </c>
      <c r="K216" s="3">
        <f t="shared" si="802"/>
        <v>0</v>
      </c>
      <c r="L216" s="3">
        <f t="shared" si="802"/>
        <v>0</v>
      </c>
      <c r="M216" s="3">
        <f t="shared" si="802"/>
        <v>0</v>
      </c>
      <c r="N216" s="3">
        <f t="shared" si="802"/>
        <v>0</v>
      </c>
      <c r="O216" s="3">
        <f t="shared" ref="O216:S216" si="803">SUM(O45,O102,O159)</f>
        <v>809</v>
      </c>
      <c r="P216" s="3">
        <f t="shared" si="803"/>
        <v>0</v>
      </c>
      <c r="Q216" s="3">
        <f t="shared" si="803"/>
        <v>809</v>
      </c>
      <c r="R216" s="3">
        <f t="shared" si="803"/>
        <v>0</v>
      </c>
      <c r="S216" s="3">
        <f t="shared" si="803"/>
        <v>809</v>
      </c>
      <c r="T216" s="40"/>
      <c r="U216" s="44">
        <f t="shared" si="683"/>
        <v>0</v>
      </c>
      <c r="V216" s="13">
        <f t="shared" si="683"/>
        <v>0</v>
      </c>
      <c r="W216" s="27">
        <f t="shared" si="683"/>
        <v>0</v>
      </c>
      <c r="X216" s="27">
        <f t="shared" ref="X216:AB216" si="804">SUM(X45,X102,X159)</f>
        <v>0</v>
      </c>
      <c r="Y216" s="27">
        <f t="shared" si="804"/>
        <v>0</v>
      </c>
      <c r="Z216" s="27">
        <f t="shared" si="804"/>
        <v>0</v>
      </c>
      <c r="AA216" s="27">
        <f t="shared" si="804"/>
        <v>0</v>
      </c>
      <c r="AB216" s="27">
        <f t="shared" si="804"/>
        <v>0</v>
      </c>
      <c r="AC216" s="27">
        <f t="shared" ref="AC216:AG216" si="805">SUM(AC45,AC102,AC159)</f>
        <v>0</v>
      </c>
      <c r="AD216" s="27">
        <f t="shared" si="805"/>
        <v>0</v>
      </c>
      <c r="AE216" s="27">
        <f t="shared" si="805"/>
        <v>0</v>
      </c>
      <c r="AF216" s="27">
        <f t="shared" si="805"/>
        <v>0</v>
      </c>
      <c r="AG216" s="27">
        <f t="shared" si="805"/>
        <v>0</v>
      </c>
      <c r="AH216" s="27">
        <f t="shared" ref="AH216:AL216" si="806">SUM(AH45,AH102,AH159)</f>
        <v>0</v>
      </c>
      <c r="AI216" s="27">
        <f t="shared" si="806"/>
        <v>0</v>
      </c>
      <c r="AJ216" s="27">
        <f t="shared" si="806"/>
        <v>0</v>
      </c>
      <c r="AK216" s="27">
        <f t="shared" si="806"/>
        <v>0</v>
      </c>
      <c r="AL216" s="27">
        <f t="shared" si="806"/>
        <v>0</v>
      </c>
    </row>
    <row r="217" spans="1:38" x14ac:dyDescent="0.2">
      <c r="A217" s="20" t="s">
        <v>52</v>
      </c>
      <c r="B217" s="2">
        <f t="shared" si="788"/>
        <v>0</v>
      </c>
      <c r="C217" s="2">
        <f t="shared" si="781"/>
        <v>0</v>
      </c>
      <c r="D217" s="13">
        <f t="shared" si="781"/>
        <v>0</v>
      </c>
      <c r="E217" s="13">
        <f t="shared" ref="E217:I217" si="807">SUM(E46,E103,E160)</f>
        <v>0</v>
      </c>
      <c r="F217" s="13">
        <f t="shared" si="807"/>
        <v>0</v>
      </c>
      <c r="G217" s="13">
        <f t="shared" si="807"/>
        <v>0</v>
      </c>
      <c r="H217" s="13">
        <f t="shared" si="807"/>
        <v>0</v>
      </c>
      <c r="I217" s="13">
        <f t="shared" si="807"/>
        <v>0</v>
      </c>
      <c r="J217" s="13">
        <f t="shared" ref="J217:N217" si="808">SUM(J46,J103,J160)</f>
        <v>0</v>
      </c>
      <c r="K217" s="13">
        <f t="shared" si="808"/>
        <v>0</v>
      </c>
      <c r="L217" s="13">
        <f t="shared" si="808"/>
        <v>0</v>
      </c>
      <c r="M217" s="13">
        <f t="shared" si="808"/>
        <v>0</v>
      </c>
      <c r="N217" s="13">
        <f t="shared" si="808"/>
        <v>0</v>
      </c>
      <c r="O217" s="13">
        <f t="shared" ref="O217:S217" si="809">SUM(O46,O103,O160)</f>
        <v>807</v>
      </c>
      <c r="P217" s="13">
        <f t="shared" si="809"/>
        <v>0</v>
      </c>
      <c r="Q217" s="13">
        <f t="shared" si="809"/>
        <v>807</v>
      </c>
      <c r="R217" s="13">
        <f t="shared" si="809"/>
        <v>0</v>
      </c>
      <c r="S217" s="13">
        <f t="shared" si="809"/>
        <v>807</v>
      </c>
      <c r="T217" s="40"/>
      <c r="U217" s="44">
        <f t="shared" si="683"/>
        <v>0</v>
      </c>
      <c r="V217" s="13">
        <f t="shared" si="683"/>
        <v>0</v>
      </c>
      <c r="W217" s="27">
        <f t="shared" si="683"/>
        <v>0</v>
      </c>
      <c r="X217" s="27">
        <f t="shared" ref="X217:AB217" si="810">SUM(X46,X103,X160)</f>
        <v>0</v>
      </c>
      <c r="Y217" s="27">
        <f t="shared" si="810"/>
        <v>0</v>
      </c>
      <c r="Z217" s="27">
        <f t="shared" si="810"/>
        <v>0</v>
      </c>
      <c r="AA217" s="27">
        <f t="shared" si="810"/>
        <v>0</v>
      </c>
      <c r="AB217" s="27">
        <f t="shared" si="810"/>
        <v>0</v>
      </c>
      <c r="AC217" s="27">
        <f t="shared" ref="AC217:AG217" si="811">SUM(AC46,AC103,AC160)</f>
        <v>0</v>
      </c>
      <c r="AD217" s="27">
        <f t="shared" si="811"/>
        <v>0</v>
      </c>
      <c r="AE217" s="27">
        <f t="shared" si="811"/>
        <v>0</v>
      </c>
      <c r="AF217" s="27">
        <f t="shared" si="811"/>
        <v>0</v>
      </c>
      <c r="AG217" s="27">
        <f t="shared" si="811"/>
        <v>0</v>
      </c>
      <c r="AH217" s="27">
        <f t="shared" ref="AH217:AL217" si="812">SUM(AH46,AH103,AH160)</f>
        <v>0</v>
      </c>
      <c r="AI217" s="27">
        <f t="shared" si="812"/>
        <v>0</v>
      </c>
      <c r="AJ217" s="27">
        <f t="shared" si="812"/>
        <v>0</v>
      </c>
      <c r="AK217" s="27">
        <f t="shared" si="812"/>
        <v>0</v>
      </c>
      <c r="AL217" s="27">
        <f t="shared" si="812"/>
        <v>0</v>
      </c>
    </row>
    <row r="218" spans="1:38" x14ac:dyDescent="0.2">
      <c r="A218" s="1" t="s">
        <v>106</v>
      </c>
      <c r="B218" s="43">
        <f t="shared" si="788"/>
        <v>0</v>
      </c>
      <c r="C218" s="2">
        <f t="shared" si="781"/>
        <v>0</v>
      </c>
      <c r="D218" s="13">
        <f t="shared" si="781"/>
        <v>0</v>
      </c>
      <c r="E218" s="13">
        <f t="shared" ref="E218:I218" si="813">SUM(E47,E104,E161)</f>
        <v>0</v>
      </c>
      <c r="F218" s="13">
        <f t="shared" si="813"/>
        <v>0</v>
      </c>
      <c r="G218" s="13">
        <f t="shared" si="813"/>
        <v>0</v>
      </c>
      <c r="H218" s="13">
        <f t="shared" si="813"/>
        <v>0</v>
      </c>
      <c r="I218" s="13">
        <f t="shared" si="813"/>
        <v>0</v>
      </c>
      <c r="J218" s="13">
        <f t="shared" ref="J218:N218" si="814">SUM(J47,J104,J161)</f>
        <v>0</v>
      </c>
      <c r="K218" s="13">
        <f t="shared" si="814"/>
        <v>0</v>
      </c>
      <c r="L218" s="13">
        <f t="shared" si="814"/>
        <v>0</v>
      </c>
      <c r="M218" s="13">
        <f t="shared" si="814"/>
        <v>0</v>
      </c>
      <c r="N218" s="13">
        <f t="shared" si="814"/>
        <v>0</v>
      </c>
      <c r="O218" s="13">
        <f t="shared" ref="O218:S218" si="815">SUM(O47,O104,O161)</f>
        <v>2</v>
      </c>
      <c r="P218" s="13">
        <f t="shared" si="815"/>
        <v>0</v>
      </c>
      <c r="Q218" s="13">
        <f t="shared" si="815"/>
        <v>2</v>
      </c>
      <c r="R218" s="13">
        <f t="shared" si="815"/>
        <v>0</v>
      </c>
      <c r="S218" s="13">
        <f t="shared" si="815"/>
        <v>2</v>
      </c>
      <c r="T218" s="76"/>
      <c r="U218" s="44">
        <f t="shared" si="683"/>
        <v>0</v>
      </c>
      <c r="V218" s="13">
        <f t="shared" si="683"/>
        <v>0</v>
      </c>
      <c r="W218" s="27">
        <f t="shared" si="683"/>
        <v>0</v>
      </c>
      <c r="X218" s="27">
        <f t="shared" ref="X218:AB218" si="816">SUM(X47,X104,X161)</f>
        <v>0</v>
      </c>
      <c r="Y218" s="27">
        <f t="shared" si="816"/>
        <v>0</v>
      </c>
      <c r="Z218" s="27">
        <f t="shared" si="816"/>
        <v>0</v>
      </c>
      <c r="AA218" s="27">
        <f t="shared" si="816"/>
        <v>0</v>
      </c>
      <c r="AB218" s="27">
        <f t="shared" si="816"/>
        <v>0</v>
      </c>
      <c r="AC218" s="27">
        <f t="shared" ref="AC218:AG218" si="817">SUM(AC47,AC104,AC161)</f>
        <v>0</v>
      </c>
      <c r="AD218" s="27">
        <f t="shared" si="817"/>
        <v>0</v>
      </c>
      <c r="AE218" s="27">
        <f t="shared" si="817"/>
        <v>0</v>
      </c>
      <c r="AF218" s="27">
        <f t="shared" si="817"/>
        <v>0</v>
      </c>
      <c r="AG218" s="27">
        <f t="shared" si="817"/>
        <v>0</v>
      </c>
      <c r="AH218" s="27">
        <f t="shared" ref="AH218:AL218" si="818">SUM(AH47,AH104,AH161)</f>
        <v>0</v>
      </c>
      <c r="AI218" s="27">
        <f t="shared" si="818"/>
        <v>0</v>
      </c>
      <c r="AJ218" s="27">
        <f t="shared" si="818"/>
        <v>0</v>
      </c>
      <c r="AK218" s="27">
        <f t="shared" si="818"/>
        <v>0</v>
      </c>
      <c r="AL218" s="27">
        <f t="shared" si="818"/>
        <v>0</v>
      </c>
    </row>
    <row r="219" spans="1:38" x14ac:dyDescent="0.2">
      <c r="A219" s="6" t="s">
        <v>18</v>
      </c>
      <c r="B219" s="38">
        <f t="shared" si="788"/>
        <v>24121063</v>
      </c>
      <c r="C219" s="5">
        <f t="shared" si="781"/>
        <v>135659</v>
      </c>
      <c r="D219" s="5">
        <f t="shared" si="781"/>
        <v>24256722</v>
      </c>
      <c r="E219" s="5">
        <f t="shared" ref="E219:I219" si="819">SUM(E48,E105,E162)</f>
        <v>363489</v>
      </c>
      <c r="F219" s="5">
        <f t="shared" si="819"/>
        <v>0</v>
      </c>
      <c r="G219" s="5">
        <f t="shared" si="819"/>
        <v>24484552</v>
      </c>
      <c r="H219" s="5">
        <f t="shared" si="819"/>
        <v>135659</v>
      </c>
      <c r="I219" s="5">
        <f t="shared" si="819"/>
        <v>24620211</v>
      </c>
      <c r="J219" s="5">
        <f t="shared" ref="J219:N219" si="820">SUM(J48,J105,J162)</f>
        <v>50256</v>
      </c>
      <c r="K219" s="5">
        <f t="shared" si="820"/>
        <v>344</v>
      </c>
      <c r="L219" s="5">
        <f t="shared" si="820"/>
        <v>24534808</v>
      </c>
      <c r="M219" s="5">
        <f t="shared" si="820"/>
        <v>136003</v>
      </c>
      <c r="N219" s="5">
        <f t="shared" si="820"/>
        <v>24670811</v>
      </c>
      <c r="O219" s="5">
        <f t="shared" ref="O219:S219" si="821">SUM(O48,O105,O162)</f>
        <v>-7309534</v>
      </c>
      <c r="P219" s="5">
        <f t="shared" si="821"/>
        <v>-127779</v>
      </c>
      <c r="Q219" s="5">
        <f t="shared" si="821"/>
        <v>17225274</v>
      </c>
      <c r="R219" s="5">
        <f t="shared" si="821"/>
        <v>8224</v>
      </c>
      <c r="S219" s="5">
        <f t="shared" si="821"/>
        <v>17233498</v>
      </c>
      <c r="T219" s="77" t="s">
        <v>21</v>
      </c>
      <c r="U219" s="69">
        <f t="shared" si="683"/>
        <v>20484011</v>
      </c>
      <c r="V219" s="5">
        <f t="shared" si="683"/>
        <v>3385374</v>
      </c>
      <c r="W219" s="56">
        <f t="shared" si="683"/>
        <v>23869385</v>
      </c>
      <c r="X219" s="56">
        <f t="shared" ref="X219:AB219" si="822">SUM(X48,X105,X162)</f>
        <v>2776533</v>
      </c>
      <c r="Y219" s="56">
        <f t="shared" si="822"/>
        <v>99635</v>
      </c>
      <c r="Z219" s="56">
        <f t="shared" si="822"/>
        <v>23260544</v>
      </c>
      <c r="AA219" s="56">
        <f t="shared" si="822"/>
        <v>3485009</v>
      </c>
      <c r="AB219" s="56">
        <f t="shared" si="822"/>
        <v>26745553</v>
      </c>
      <c r="AC219" s="56">
        <f t="shared" ref="AC219:AG219" si="823">SUM(AC48,AC105,AC162)</f>
        <v>-610989</v>
      </c>
      <c r="AD219" s="56">
        <f t="shared" si="823"/>
        <v>661589</v>
      </c>
      <c r="AE219" s="56">
        <f t="shared" si="823"/>
        <v>22649555</v>
      </c>
      <c r="AF219" s="56">
        <f t="shared" si="823"/>
        <v>4146598</v>
      </c>
      <c r="AG219" s="56">
        <f t="shared" si="823"/>
        <v>26796153</v>
      </c>
      <c r="AH219" s="56">
        <f t="shared" ref="AH219:AL219" si="824">SUM(AH48,AH105,AH162)</f>
        <v>-6972486</v>
      </c>
      <c r="AI219" s="56">
        <f t="shared" si="824"/>
        <v>-387593</v>
      </c>
      <c r="AJ219" s="56">
        <f t="shared" si="824"/>
        <v>15677069</v>
      </c>
      <c r="AK219" s="56">
        <f t="shared" si="824"/>
        <v>3759005</v>
      </c>
      <c r="AL219" s="56">
        <f t="shared" si="824"/>
        <v>19436074</v>
      </c>
    </row>
    <row r="220" spans="1:38" x14ac:dyDescent="0.2">
      <c r="A220" s="39" t="s">
        <v>19</v>
      </c>
      <c r="B220" s="3">
        <f t="shared" si="788"/>
        <v>1500000</v>
      </c>
      <c r="C220" s="3">
        <f t="shared" si="781"/>
        <v>0</v>
      </c>
      <c r="D220" s="3">
        <f t="shared" si="781"/>
        <v>1500000</v>
      </c>
      <c r="E220" s="3">
        <f t="shared" ref="E220:I220" si="825">SUM(E49,E106,E163)</f>
        <v>2940178</v>
      </c>
      <c r="F220" s="3">
        <f t="shared" si="825"/>
        <v>5232</v>
      </c>
      <c r="G220" s="3">
        <f t="shared" si="825"/>
        <v>4440178</v>
      </c>
      <c r="H220" s="3">
        <f t="shared" si="825"/>
        <v>5232</v>
      </c>
      <c r="I220" s="3">
        <f t="shared" si="825"/>
        <v>4445410</v>
      </c>
      <c r="J220" s="3">
        <f t="shared" ref="J220:N220" si="826">SUM(J49,J106,J163)</f>
        <v>1134792</v>
      </c>
      <c r="K220" s="3">
        <f t="shared" si="826"/>
        <v>0</v>
      </c>
      <c r="L220" s="3">
        <f t="shared" si="826"/>
        <v>5574970</v>
      </c>
      <c r="M220" s="3">
        <f t="shared" si="826"/>
        <v>5232</v>
      </c>
      <c r="N220" s="3">
        <f t="shared" si="826"/>
        <v>5580202</v>
      </c>
      <c r="O220" s="3">
        <f t="shared" ref="O220:S220" si="827">SUM(O49,O106,O163)</f>
        <v>450967</v>
      </c>
      <c r="P220" s="3">
        <f t="shared" si="827"/>
        <v>-5232</v>
      </c>
      <c r="Q220" s="3">
        <f t="shared" si="827"/>
        <v>6025937</v>
      </c>
      <c r="R220" s="3">
        <f t="shared" si="827"/>
        <v>0</v>
      </c>
      <c r="S220" s="3">
        <f t="shared" si="827"/>
        <v>6025937</v>
      </c>
      <c r="T220" s="78" t="s">
        <v>22</v>
      </c>
      <c r="U220" s="8">
        <f t="shared" si="683"/>
        <v>1887337</v>
      </c>
      <c r="V220" s="3">
        <f t="shared" si="683"/>
        <v>0</v>
      </c>
      <c r="W220" s="12">
        <f t="shared" si="683"/>
        <v>1887337</v>
      </c>
      <c r="X220" s="12">
        <f t="shared" ref="X220:AB220" si="828">SUM(X49,X106,X163)</f>
        <v>458280</v>
      </c>
      <c r="Y220" s="12">
        <f t="shared" si="828"/>
        <v>0</v>
      </c>
      <c r="Z220" s="12">
        <f t="shared" si="828"/>
        <v>2345617</v>
      </c>
      <c r="AA220" s="12">
        <f t="shared" si="828"/>
        <v>0</v>
      </c>
      <c r="AB220" s="12">
        <f t="shared" si="828"/>
        <v>2345617</v>
      </c>
      <c r="AC220" s="12">
        <f t="shared" ref="AC220:AG220" si="829">SUM(AC49,AC106,AC163)</f>
        <v>1134792</v>
      </c>
      <c r="AD220" s="12">
        <f t="shared" si="829"/>
        <v>0</v>
      </c>
      <c r="AE220" s="12">
        <f t="shared" si="829"/>
        <v>3480409</v>
      </c>
      <c r="AF220" s="12">
        <f t="shared" si="829"/>
        <v>0</v>
      </c>
      <c r="AG220" s="12">
        <f t="shared" si="829"/>
        <v>3480409</v>
      </c>
      <c r="AH220" s="12">
        <f t="shared" ref="AH220:AL220" si="830">SUM(AH49,AH106,AH163)</f>
        <v>368501</v>
      </c>
      <c r="AI220" s="12">
        <f t="shared" si="830"/>
        <v>0</v>
      </c>
      <c r="AJ220" s="12">
        <f t="shared" si="830"/>
        <v>3848910</v>
      </c>
      <c r="AK220" s="12">
        <f t="shared" si="830"/>
        <v>0</v>
      </c>
      <c r="AL220" s="12">
        <f t="shared" si="830"/>
        <v>3848910</v>
      </c>
    </row>
    <row r="221" spans="1:38" x14ac:dyDescent="0.2">
      <c r="A221" s="22" t="s">
        <v>63</v>
      </c>
      <c r="B221" s="13">
        <f t="shared" si="788"/>
        <v>0</v>
      </c>
      <c r="C221" s="13">
        <f t="shared" si="781"/>
        <v>0</v>
      </c>
      <c r="D221" s="13">
        <f t="shared" si="781"/>
        <v>0</v>
      </c>
      <c r="E221" s="13">
        <f t="shared" ref="E221:I221" si="831">SUM(E50,E107,E164)</f>
        <v>0</v>
      </c>
      <c r="F221" s="13">
        <f t="shared" si="831"/>
        <v>0</v>
      </c>
      <c r="G221" s="13">
        <f t="shared" si="831"/>
        <v>0</v>
      </c>
      <c r="H221" s="13">
        <f t="shared" si="831"/>
        <v>0</v>
      </c>
      <c r="I221" s="13">
        <f t="shared" si="831"/>
        <v>0</v>
      </c>
      <c r="J221" s="13">
        <f t="shared" ref="J221:N221" si="832">SUM(J50,J107,J164)</f>
        <v>0</v>
      </c>
      <c r="K221" s="13">
        <f t="shared" si="832"/>
        <v>0</v>
      </c>
      <c r="L221" s="13">
        <f t="shared" si="832"/>
        <v>0</v>
      </c>
      <c r="M221" s="13">
        <f t="shared" si="832"/>
        <v>0</v>
      </c>
      <c r="N221" s="13">
        <f t="shared" si="832"/>
        <v>0</v>
      </c>
      <c r="O221" s="13">
        <f t="shared" ref="O221:S221" si="833">SUM(O50,O107,O164)</f>
        <v>0</v>
      </c>
      <c r="P221" s="13">
        <f t="shared" si="833"/>
        <v>0</v>
      </c>
      <c r="Q221" s="13">
        <f t="shared" si="833"/>
        <v>0</v>
      </c>
      <c r="R221" s="13">
        <f t="shared" si="833"/>
        <v>0</v>
      </c>
      <c r="S221" s="13">
        <f t="shared" si="833"/>
        <v>0</v>
      </c>
      <c r="T221" s="49" t="s">
        <v>64</v>
      </c>
      <c r="U221" s="64">
        <f t="shared" si="683"/>
        <v>319034</v>
      </c>
      <c r="V221" s="2">
        <f t="shared" si="683"/>
        <v>0</v>
      </c>
      <c r="W221" s="81">
        <f t="shared" si="683"/>
        <v>319034</v>
      </c>
      <c r="X221" s="81">
        <f t="shared" ref="X221:AB221" si="834">SUM(X50,X107,X164)</f>
        <v>0</v>
      </c>
      <c r="Y221" s="81">
        <f t="shared" si="834"/>
        <v>0</v>
      </c>
      <c r="Z221" s="81">
        <f t="shared" si="834"/>
        <v>319034</v>
      </c>
      <c r="AA221" s="81">
        <f t="shared" si="834"/>
        <v>0</v>
      </c>
      <c r="AB221" s="81">
        <f t="shared" si="834"/>
        <v>319034</v>
      </c>
      <c r="AC221" s="81">
        <f t="shared" ref="AC221:AG221" si="835">SUM(AC50,AC107,AC164)</f>
        <v>0</v>
      </c>
      <c r="AD221" s="81">
        <f t="shared" si="835"/>
        <v>0</v>
      </c>
      <c r="AE221" s="81">
        <f t="shared" si="835"/>
        <v>319034</v>
      </c>
      <c r="AF221" s="81">
        <f t="shared" si="835"/>
        <v>0</v>
      </c>
      <c r="AG221" s="81">
        <f t="shared" si="835"/>
        <v>319034</v>
      </c>
      <c r="AH221" s="81">
        <f t="shared" ref="AH221:AL221" si="836">SUM(AH50,AH107,AH164)</f>
        <v>0</v>
      </c>
      <c r="AI221" s="81">
        <f t="shared" si="836"/>
        <v>0</v>
      </c>
      <c r="AJ221" s="81">
        <f t="shared" si="836"/>
        <v>319034</v>
      </c>
      <c r="AK221" s="81">
        <f t="shared" si="836"/>
        <v>0</v>
      </c>
      <c r="AL221" s="81">
        <f t="shared" si="836"/>
        <v>319034</v>
      </c>
    </row>
    <row r="222" spans="1:38" x14ac:dyDescent="0.2">
      <c r="A222" s="50" t="s">
        <v>72</v>
      </c>
      <c r="B222" s="30">
        <f t="shared" si="788"/>
        <v>0</v>
      </c>
      <c r="C222" s="30">
        <f t="shared" si="781"/>
        <v>0</v>
      </c>
      <c r="D222" s="30">
        <f t="shared" si="781"/>
        <v>0</v>
      </c>
      <c r="E222" s="30">
        <f t="shared" ref="E222:I222" si="837">SUM(E51,E108,E165)</f>
        <v>0</v>
      </c>
      <c r="F222" s="30">
        <f t="shared" si="837"/>
        <v>0</v>
      </c>
      <c r="G222" s="30">
        <f t="shared" si="837"/>
        <v>0</v>
      </c>
      <c r="H222" s="30">
        <f t="shared" si="837"/>
        <v>0</v>
      </c>
      <c r="I222" s="30">
        <f t="shared" si="837"/>
        <v>0</v>
      </c>
      <c r="J222" s="30">
        <f t="shared" ref="J222:N222" si="838">SUM(J51,J108,J165)</f>
        <v>0</v>
      </c>
      <c r="K222" s="30">
        <f t="shared" si="838"/>
        <v>0</v>
      </c>
      <c r="L222" s="30">
        <f t="shared" si="838"/>
        <v>0</v>
      </c>
      <c r="M222" s="30">
        <f t="shared" si="838"/>
        <v>0</v>
      </c>
      <c r="N222" s="30">
        <f t="shared" si="838"/>
        <v>0</v>
      </c>
      <c r="O222" s="30">
        <f t="shared" ref="O222:S222" si="839">SUM(O51,O108,O165)</f>
        <v>490</v>
      </c>
      <c r="P222" s="30">
        <f t="shared" si="839"/>
        <v>0</v>
      </c>
      <c r="Q222" s="30">
        <f t="shared" si="839"/>
        <v>490</v>
      </c>
      <c r="R222" s="30">
        <f t="shared" si="839"/>
        <v>0</v>
      </c>
      <c r="S222" s="30">
        <f t="shared" si="839"/>
        <v>490</v>
      </c>
      <c r="T222" s="85" t="s">
        <v>75</v>
      </c>
      <c r="U222" s="65">
        <f t="shared" si="683"/>
        <v>69798</v>
      </c>
      <c r="V222" s="30">
        <f t="shared" si="683"/>
        <v>0</v>
      </c>
      <c r="W222" s="53">
        <f t="shared" si="683"/>
        <v>69798</v>
      </c>
      <c r="X222" s="53">
        <f t="shared" ref="X222:AB222" si="840">SUM(X51,X108,X165)</f>
        <v>0</v>
      </c>
      <c r="Y222" s="53">
        <f t="shared" si="840"/>
        <v>0</v>
      </c>
      <c r="Z222" s="53">
        <f t="shared" si="840"/>
        <v>69798</v>
      </c>
      <c r="AA222" s="53">
        <f t="shared" si="840"/>
        <v>0</v>
      </c>
      <c r="AB222" s="53">
        <f t="shared" si="840"/>
        <v>69798</v>
      </c>
      <c r="AC222" s="53">
        <f t="shared" ref="AC222:AG222" si="841">SUM(AC51,AC108,AC165)</f>
        <v>0</v>
      </c>
      <c r="AD222" s="53">
        <f t="shared" si="841"/>
        <v>0</v>
      </c>
      <c r="AE222" s="53">
        <f t="shared" si="841"/>
        <v>69798</v>
      </c>
      <c r="AF222" s="53">
        <f t="shared" si="841"/>
        <v>0</v>
      </c>
      <c r="AG222" s="53">
        <f t="shared" si="841"/>
        <v>69798</v>
      </c>
      <c r="AH222" s="53">
        <f t="shared" ref="AH222:AL222" si="842">SUM(AH51,AH108,AH165)</f>
        <v>0</v>
      </c>
      <c r="AI222" s="53">
        <f t="shared" si="842"/>
        <v>0</v>
      </c>
      <c r="AJ222" s="53">
        <f t="shared" si="842"/>
        <v>69798</v>
      </c>
      <c r="AK222" s="53">
        <f t="shared" si="842"/>
        <v>0</v>
      </c>
      <c r="AL222" s="53">
        <f t="shared" si="842"/>
        <v>69798</v>
      </c>
    </row>
    <row r="223" spans="1:38" x14ac:dyDescent="0.2">
      <c r="A223" s="50" t="s">
        <v>73</v>
      </c>
      <c r="B223" s="30">
        <f t="shared" si="788"/>
        <v>0</v>
      </c>
      <c r="C223" s="30">
        <f t="shared" si="781"/>
        <v>0</v>
      </c>
      <c r="D223" s="30">
        <f t="shared" si="781"/>
        <v>0</v>
      </c>
      <c r="E223" s="30">
        <f t="shared" ref="E223:I223" si="843">SUM(E52,E109,E166)</f>
        <v>0</v>
      </c>
      <c r="F223" s="30">
        <f t="shared" si="843"/>
        <v>0</v>
      </c>
      <c r="G223" s="30">
        <f t="shared" si="843"/>
        <v>0</v>
      </c>
      <c r="H223" s="30">
        <f t="shared" si="843"/>
        <v>0</v>
      </c>
      <c r="I223" s="30">
        <f t="shared" si="843"/>
        <v>0</v>
      </c>
      <c r="J223" s="30">
        <f t="shared" ref="J223:N223" si="844">SUM(J52,J109,J166)</f>
        <v>0</v>
      </c>
      <c r="K223" s="30">
        <f t="shared" si="844"/>
        <v>0</v>
      </c>
      <c r="L223" s="30">
        <f t="shared" si="844"/>
        <v>0</v>
      </c>
      <c r="M223" s="30">
        <f t="shared" si="844"/>
        <v>0</v>
      </c>
      <c r="N223" s="30">
        <f t="shared" si="844"/>
        <v>0</v>
      </c>
      <c r="O223" s="30">
        <f t="shared" ref="O223:S223" si="845">SUM(O52,O109,O166)</f>
        <v>0</v>
      </c>
      <c r="P223" s="30">
        <f t="shared" si="845"/>
        <v>0</v>
      </c>
      <c r="Q223" s="30">
        <f t="shared" si="845"/>
        <v>0</v>
      </c>
      <c r="R223" s="30">
        <f t="shared" si="845"/>
        <v>0</v>
      </c>
      <c r="S223" s="30">
        <f t="shared" si="845"/>
        <v>0</v>
      </c>
      <c r="T223" s="85" t="s">
        <v>76</v>
      </c>
      <c r="U223" s="65">
        <f t="shared" si="683"/>
        <v>163093</v>
      </c>
      <c r="V223" s="30">
        <f t="shared" si="683"/>
        <v>0</v>
      </c>
      <c r="W223" s="53">
        <f t="shared" si="683"/>
        <v>163093</v>
      </c>
      <c r="X223" s="53">
        <f t="shared" ref="X223:AB223" si="846">SUM(X52,X109,X166)</f>
        <v>0</v>
      </c>
      <c r="Y223" s="53">
        <f t="shared" si="846"/>
        <v>0</v>
      </c>
      <c r="Z223" s="53">
        <f t="shared" si="846"/>
        <v>163093</v>
      </c>
      <c r="AA223" s="53">
        <f t="shared" si="846"/>
        <v>0</v>
      </c>
      <c r="AB223" s="53">
        <f t="shared" si="846"/>
        <v>163093</v>
      </c>
      <c r="AC223" s="53">
        <f t="shared" ref="AC223:AG223" si="847">SUM(AC52,AC109,AC166)</f>
        <v>0</v>
      </c>
      <c r="AD223" s="53">
        <f t="shared" si="847"/>
        <v>0</v>
      </c>
      <c r="AE223" s="53">
        <f t="shared" si="847"/>
        <v>163093</v>
      </c>
      <c r="AF223" s="53">
        <f t="shared" si="847"/>
        <v>0</v>
      </c>
      <c r="AG223" s="53">
        <f t="shared" si="847"/>
        <v>163093</v>
      </c>
      <c r="AH223" s="53">
        <f t="shared" ref="AH223:AL223" si="848">SUM(AH52,AH109,AH166)</f>
        <v>0</v>
      </c>
      <c r="AI223" s="53">
        <f t="shared" si="848"/>
        <v>0</v>
      </c>
      <c r="AJ223" s="53">
        <f t="shared" si="848"/>
        <v>163093</v>
      </c>
      <c r="AK223" s="53">
        <f t="shared" si="848"/>
        <v>0</v>
      </c>
      <c r="AL223" s="53">
        <f t="shared" si="848"/>
        <v>163093</v>
      </c>
    </row>
    <row r="224" spans="1:38" x14ac:dyDescent="0.2">
      <c r="A224" s="50" t="s">
        <v>74</v>
      </c>
      <c r="B224" s="30">
        <f t="shared" si="788"/>
        <v>0</v>
      </c>
      <c r="C224" s="30">
        <f t="shared" si="781"/>
        <v>0</v>
      </c>
      <c r="D224" s="30">
        <f t="shared" si="781"/>
        <v>0</v>
      </c>
      <c r="E224" s="30">
        <f t="shared" ref="E224:I224" si="849">SUM(E53,E110,E167)</f>
        <v>0</v>
      </c>
      <c r="F224" s="30">
        <f t="shared" si="849"/>
        <v>0</v>
      </c>
      <c r="G224" s="30">
        <f t="shared" si="849"/>
        <v>0</v>
      </c>
      <c r="H224" s="30">
        <f t="shared" si="849"/>
        <v>0</v>
      </c>
      <c r="I224" s="30">
        <f t="shared" si="849"/>
        <v>0</v>
      </c>
      <c r="J224" s="30">
        <f t="shared" ref="J224:N224" si="850">SUM(J53,J110,J167)</f>
        <v>0</v>
      </c>
      <c r="K224" s="30">
        <f t="shared" si="850"/>
        <v>0</v>
      </c>
      <c r="L224" s="30">
        <f t="shared" si="850"/>
        <v>0</v>
      </c>
      <c r="M224" s="30">
        <f t="shared" si="850"/>
        <v>0</v>
      </c>
      <c r="N224" s="30">
        <f t="shared" si="850"/>
        <v>0</v>
      </c>
      <c r="O224" s="30">
        <f t="shared" ref="O224:S224" si="851">SUM(O53,O110,O167)</f>
        <v>0</v>
      </c>
      <c r="P224" s="30">
        <f t="shared" si="851"/>
        <v>0</v>
      </c>
      <c r="Q224" s="30">
        <f t="shared" si="851"/>
        <v>0</v>
      </c>
      <c r="R224" s="30">
        <f t="shared" si="851"/>
        <v>0</v>
      </c>
      <c r="S224" s="30">
        <f t="shared" si="851"/>
        <v>0</v>
      </c>
      <c r="T224" s="85" t="s">
        <v>77</v>
      </c>
      <c r="U224" s="65">
        <f t="shared" si="683"/>
        <v>86143</v>
      </c>
      <c r="V224" s="30">
        <f t="shared" si="683"/>
        <v>0</v>
      </c>
      <c r="W224" s="53">
        <f t="shared" si="683"/>
        <v>86143</v>
      </c>
      <c r="X224" s="53">
        <f t="shared" ref="X224:AB224" si="852">SUM(X53,X110,X167)</f>
        <v>0</v>
      </c>
      <c r="Y224" s="53">
        <f t="shared" si="852"/>
        <v>0</v>
      </c>
      <c r="Z224" s="53">
        <f t="shared" si="852"/>
        <v>86143</v>
      </c>
      <c r="AA224" s="53">
        <f t="shared" si="852"/>
        <v>0</v>
      </c>
      <c r="AB224" s="53">
        <f t="shared" si="852"/>
        <v>86143</v>
      </c>
      <c r="AC224" s="53">
        <f t="shared" ref="AC224:AG224" si="853">SUM(AC53,AC110,AC167)</f>
        <v>0</v>
      </c>
      <c r="AD224" s="53">
        <f t="shared" si="853"/>
        <v>0</v>
      </c>
      <c r="AE224" s="53">
        <f t="shared" si="853"/>
        <v>86143</v>
      </c>
      <c r="AF224" s="53">
        <f t="shared" si="853"/>
        <v>0</v>
      </c>
      <c r="AG224" s="53">
        <f t="shared" si="853"/>
        <v>86143</v>
      </c>
      <c r="AH224" s="53">
        <f t="shared" ref="AH224:AL224" si="854">SUM(AH53,AH110,AH167)</f>
        <v>0</v>
      </c>
      <c r="AI224" s="53">
        <f t="shared" si="854"/>
        <v>0</v>
      </c>
      <c r="AJ224" s="53">
        <f t="shared" si="854"/>
        <v>86143</v>
      </c>
      <c r="AK224" s="53">
        <f t="shared" si="854"/>
        <v>0</v>
      </c>
      <c r="AL224" s="53">
        <f t="shared" si="854"/>
        <v>86143</v>
      </c>
    </row>
    <row r="225" spans="1:38" ht="12.75" customHeight="1" x14ac:dyDescent="0.2">
      <c r="A225" s="22" t="s">
        <v>67</v>
      </c>
      <c r="B225" s="13">
        <f t="shared" si="788"/>
        <v>1500000</v>
      </c>
      <c r="C225" s="13">
        <f t="shared" si="781"/>
        <v>0</v>
      </c>
      <c r="D225" s="13">
        <f t="shared" si="781"/>
        <v>1500000</v>
      </c>
      <c r="E225" s="13">
        <f t="shared" ref="E225:I225" si="855">SUM(E54,E111,E168)</f>
        <v>141774</v>
      </c>
      <c r="F225" s="13">
        <f t="shared" si="855"/>
        <v>0</v>
      </c>
      <c r="G225" s="13">
        <f t="shared" si="855"/>
        <v>1641774</v>
      </c>
      <c r="H225" s="13">
        <f t="shared" si="855"/>
        <v>0</v>
      </c>
      <c r="I225" s="13">
        <f t="shared" si="855"/>
        <v>1641774</v>
      </c>
      <c r="J225" s="13">
        <f t="shared" ref="J225:N225" si="856">SUM(J54,J111,J168)</f>
        <v>763095</v>
      </c>
      <c r="K225" s="13">
        <f t="shared" si="856"/>
        <v>0</v>
      </c>
      <c r="L225" s="13">
        <f t="shared" si="856"/>
        <v>2404869</v>
      </c>
      <c r="M225" s="13">
        <f t="shared" si="856"/>
        <v>0</v>
      </c>
      <c r="N225" s="13">
        <f t="shared" si="856"/>
        <v>2404869</v>
      </c>
      <c r="O225" s="13">
        <f t="shared" ref="O225:S225" si="857">SUM(O54,O111,O168)</f>
        <v>4127</v>
      </c>
      <c r="P225" s="13">
        <f t="shared" si="857"/>
        <v>0</v>
      </c>
      <c r="Q225" s="13">
        <f t="shared" si="857"/>
        <v>2408996</v>
      </c>
      <c r="R225" s="13">
        <f t="shared" si="857"/>
        <v>0</v>
      </c>
      <c r="S225" s="13">
        <f t="shared" si="857"/>
        <v>2408996</v>
      </c>
      <c r="T225" s="49" t="s">
        <v>68</v>
      </c>
      <c r="U225" s="64">
        <f t="shared" si="683"/>
        <v>1500000</v>
      </c>
      <c r="V225" s="2">
        <f t="shared" si="683"/>
        <v>0</v>
      </c>
      <c r="W225" s="81">
        <f t="shared" si="683"/>
        <v>1500000</v>
      </c>
      <c r="X225" s="81">
        <f t="shared" ref="X225:AB225" si="858">SUM(X54,X111,X168)</f>
        <v>141774</v>
      </c>
      <c r="Y225" s="81">
        <f t="shared" si="858"/>
        <v>0</v>
      </c>
      <c r="Z225" s="81">
        <f t="shared" si="858"/>
        <v>1641774</v>
      </c>
      <c r="AA225" s="81">
        <f t="shared" si="858"/>
        <v>0</v>
      </c>
      <c r="AB225" s="81">
        <f t="shared" si="858"/>
        <v>1641774</v>
      </c>
      <c r="AC225" s="81">
        <f t="shared" ref="AC225:AG225" si="859">SUM(AC54,AC111,AC168)</f>
        <v>763095</v>
      </c>
      <c r="AD225" s="81">
        <f t="shared" si="859"/>
        <v>0</v>
      </c>
      <c r="AE225" s="81">
        <f t="shared" si="859"/>
        <v>2404869</v>
      </c>
      <c r="AF225" s="81">
        <f t="shared" si="859"/>
        <v>0</v>
      </c>
      <c r="AG225" s="81">
        <f t="shared" si="859"/>
        <v>2404869</v>
      </c>
      <c r="AH225" s="81">
        <f t="shared" ref="AH225:AL225" si="860">SUM(AH54,AH111,AH168)</f>
        <v>4128</v>
      </c>
      <c r="AI225" s="81">
        <f t="shared" si="860"/>
        <v>0</v>
      </c>
      <c r="AJ225" s="81">
        <f t="shared" si="860"/>
        <v>2408997</v>
      </c>
      <c r="AK225" s="81">
        <f t="shared" si="860"/>
        <v>0</v>
      </c>
      <c r="AL225" s="81">
        <f t="shared" si="860"/>
        <v>2408997</v>
      </c>
    </row>
    <row r="226" spans="1:38" ht="25.5" x14ac:dyDescent="0.2">
      <c r="A226" s="22" t="s">
        <v>61</v>
      </c>
      <c r="B226" s="13">
        <f t="shared" si="788"/>
        <v>0</v>
      </c>
      <c r="C226" s="13">
        <f t="shared" si="781"/>
        <v>0</v>
      </c>
      <c r="D226" s="13">
        <f t="shared" si="781"/>
        <v>0</v>
      </c>
      <c r="E226" s="13">
        <f t="shared" ref="E226:I227" si="861">SUM(E55,E112,E169)</f>
        <v>2507359</v>
      </c>
      <c r="F226" s="13">
        <f t="shared" si="861"/>
        <v>5320</v>
      </c>
      <c r="G226" s="13">
        <f t="shared" si="861"/>
        <v>2507359</v>
      </c>
      <c r="H226" s="13">
        <f t="shared" si="861"/>
        <v>5320</v>
      </c>
      <c r="I226" s="13">
        <f t="shared" si="861"/>
        <v>2512679</v>
      </c>
      <c r="J226" s="13">
        <f t="shared" ref="J226:N226" si="862">SUM(J55,J112,J169)</f>
        <v>0</v>
      </c>
      <c r="K226" s="13">
        <f t="shared" si="862"/>
        <v>0</v>
      </c>
      <c r="L226" s="13">
        <f t="shared" si="862"/>
        <v>2507359</v>
      </c>
      <c r="M226" s="13">
        <f t="shared" si="862"/>
        <v>5320</v>
      </c>
      <c r="N226" s="13">
        <f t="shared" si="862"/>
        <v>2512679</v>
      </c>
      <c r="O226" s="13">
        <f t="shared" ref="O226:S226" si="863">SUM(O55,O112,O169)</f>
        <v>5232</v>
      </c>
      <c r="P226" s="13">
        <f t="shared" si="863"/>
        <v>-5232</v>
      </c>
      <c r="Q226" s="13">
        <f t="shared" si="863"/>
        <v>2512591</v>
      </c>
      <c r="R226" s="13">
        <f t="shared" si="863"/>
        <v>88</v>
      </c>
      <c r="S226" s="13">
        <f t="shared" si="863"/>
        <v>2512679</v>
      </c>
      <c r="T226" s="79" t="s">
        <v>66</v>
      </c>
      <c r="U226" s="64">
        <f t="shared" si="683"/>
        <v>68303</v>
      </c>
      <c r="V226" s="2">
        <f t="shared" si="683"/>
        <v>0</v>
      </c>
      <c r="W226" s="81">
        <f t="shared" si="683"/>
        <v>68303</v>
      </c>
      <c r="X226" s="81">
        <f t="shared" ref="X226:AB226" si="864">SUM(X55,X112,X169)</f>
        <v>316506</v>
      </c>
      <c r="Y226" s="81">
        <f t="shared" si="864"/>
        <v>0</v>
      </c>
      <c r="Z226" s="81">
        <f t="shared" si="864"/>
        <v>384809</v>
      </c>
      <c r="AA226" s="81">
        <f t="shared" si="864"/>
        <v>0</v>
      </c>
      <c r="AB226" s="81">
        <f t="shared" si="864"/>
        <v>384809</v>
      </c>
      <c r="AC226" s="81">
        <f t="shared" ref="AC226:AG226" si="865">SUM(AC55,AC112,AC169)</f>
        <v>371697</v>
      </c>
      <c r="AD226" s="81">
        <f t="shared" si="865"/>
        <v>0</v>
      </c>
      <c r="AE226" s="81">
        <f t="shared" si="865"/>
        <v>756506</v>
      </c>
      <c r="AF226" s="81">
        <f t="shared" si="865"/>
        <v>0</v>
      </c>
      <c r="AG226" s="81">
        <f t="shared" si="865"/>
        <v>756506</v>
      </c>
      <c r="AH226" s="81">
        <f t="shared" ref="AH226:AL226" si="866">SUM(AH55,AH112,AH169)</f>
        <v>364373</v>
      </c>
      <c r="AI226" s="81">
        <f t="shared" si="866"/>
        <v>0</v>
      </c>
      <c r="AJ226" s="81">
        <f t="shared" si="866"/>
        <v>1120879</v>
      </c>
      <c r="AK226" s="81">
        <f t="shared" si="866"/>
        <v>0</v>
      </c>
      <c r="AL226" s="81">
        <f t="shared" si="866"/>
        <v>1120879</v>
      </c>
    </row>
    <row r="227" spans="1:38" x14ac:dyDescent="0.2">
      <c r="A227" s="22" t="s">
        <v>97</v>
      </c>
      <c r="B227" s="13">
        <f t="shared" si="788"/>
        <v>0</v>
      </c>
      <c r="C227" s="13">
        <f t="shared" si="781"/>
        <v>0</v>
      </c>
      <c r="D227" s="13">
        <f t="shared" si="781"/>
        <v>0</v>
      </c>
      <c r="E227" s="13">
        <f t="shared" si="861"/>
        <v>316506</v>
      </c>
      <c r="F227" s="13">
        <f t="shared" si="861"/>
        <v>0</v>
      </c>
      <c r="G227" s="13">
        <f t="shared" si="861"/>
        <v>316506</v>
      </c>
      <c r="H227" s="13">
        <f t="shared" si="861"/>
        <v>0</v>
      </c>
      <c r="I227" s="13">
        <f t="shared" si="861"/>
        <v>316506</v>
      </c>
      <c r="J227" s="13">
        <f t="shared" ref="J227:N227" si="867">SUM(J56,J113,J170)</f>
        <v>371697</v>
      </c>
      <c r="K227" s="13">
        <f t="shared" si="867"/>
        <v>0</v>
      </c>
      <c r="L227" s="13">
        <f t="shared" si="867"/>
        <v>688203</v>
      </c>
      <c r="M227" s="13">
        <f t="shared" si="867"/>
        <v>0</v>
      </c>
      <c r="N227" s="13">
        <f t="shared" si="867"/>
        <v>688203</v>
      </c>
      <c r="O227" s="13">
        <f t="shared" ref="O227:S227" si="868">SUM(O56,O113,O170)</f>
        <v>441118</v>
      </c>
      <c r="P227" s="13">
        <f t="shared" si="868"/>
        <v>0</v>
      </c>
      <c r="Q227" s="13">
        <f t="shared" si="868"/>
        <v>1129321</v>
      </c>
      <c r="R227" s="13">
        <f t="shared" si="868"/>
        <v>0</v>
      </c>
      <c r="S227" s="13">
        <f t="shared" si="868"/>
        <v>1129321</v>
      </c>
      <c r="T227" s="79"/>
      <c r="U227" s="64"/>
      <c r="V227" s="2"/>
      <c r="W227" s="81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</row>
    <row r="228" spans="1:38" x14ac:dyDescent="0.2">
      <c r="A228" s="11" t="s">
        <v>20</v>
      </c>
      <c r="B228" s="5">
        <f t="shared" ref="B228" si="869">SUM(B57,B114,B171)</f>
        <v>25621063</v>
      </c>
      <c r="C228" s="5">
        <f t="shared" ref="C228" si="870">SUM(C57,C114,C171)</f>
        <v>135659</v>
      </c>
      <c r="D228" s="5">
        <f>SUM(D57,D114,D171)</f>
        <v>25756722</v>
      </c>
      <c r="E228" s="5">
        <f t="shared" ref="E228:I228" si="871">SUM(E57,E114,E171)</f>
        <v>3329128</v>
      </c>
      <c r="F228" s="5">
        <f t="shared" si="871"/>
        <v>5320</v>
      </c>
      <c r="G228" s="5">
        <f t="shared" si="871"/>
        <v>28950191</v>
      </c>
      <c r="H228" s="5">
        <f t="shared" si="871"/>
        <v>140979</v>
      </c>
      <c r="I228" s="5">
        <f t="shared" si="871"/>
        <v>29091170</v>
      </c>
      <c r="J228" s="5">
        <f t="shared" ref="J228:N228" si="872">SUM(J57,J114,J171)</f>
        <v>1185048</v>
      </c>
      <c r="K228" s="5">
        <f t="shared" si="872"/>
        <v>344</v>
      </c>
      <c r="L228" s="5">
        <f t="shared" si="872"/>
        <v>30135239</v>
      </c>
      <c r="M228" s="5">
        <f t="shared" si="872"/>
        <v>141323</v>
      </c>
      <c r="N228" s="5">
        <f t="shared" si="872"/>
        <v>30276562</v>
      </c>
      <c r="O228" s="5">
        <f t="shared" ref="O228:S228" si="873">SUM(O57,O114,O171)</f>
        <v>-6858567</v>
      </c>
      <c r="P228" s="5">
        <f t="shared" si="873"/>
        <v>-133011</v>
      </c>
      <c r="Q228" s="5">
        <f t="shared" si="873"/>
        <v>23276672</v>
      </c>
      <c r="R228" s="5">
        <f t="shared" si="873"/>
        <v>8312</v>
      </c>
      <c r="S228" s="5">
        <f t="shared" si="873"/>
        <v>23284984</v>
      </c>
      <c r="T228" s="77" t="s">
        <v>23</v>
      </c>
      <c r="U228" s="69">
        <f t="shared" ref="U228:W228" si="874">SUM(U57,U114,U171)</f>
        <v>22371348</v>
      </c>
      <c r="V228" s="5">
        <f t="shared" si="874"/>
        <v>3385374</v>
      </c>
      <c r="W228" s="56">
        <f t="shared" si="874"/>
        <v>25756722</v>
      </c>
      <c r="X228" s="56">
        <f t="shared" ref="X228:AB228" si="875">SUM(X57,X114,X171)</f>
        <v>3234813</v>
      </c>
      <c r="Y228" s="56">
        <f t="shared" si="875"/>
        <v>99635</v>
      </c>
      <c r="Z228" s="56">
        <f t="shared" si="875"/>
        <v>25606161</v>
      </c>
      <c r="AA228" s="56">
        <f t="shared" si="875"/>
        <v>3485009</v>
      </c>
      <c r="AB228" s="56">
        <f t="shared" si="875"/>
        <v>29091170</v>
      </c>
      <c r="AC228" s="56">
        <f t="shared" ref="AC228:AG228" si="876">SUM(AC57,AC114,AC171)</f>
        <v>523803</v>
      </c>
      <c r="AD228" s="56">
        <f t="shared" si="876"/>
        <v>661589</v>
      </c>
      <c r="AE228" s="56">
        <f t="shared" si="876"/>
        <v>26129964</v>
      </c>
      <c r="AF228" s="56">
        <f t="shared" si="876"/>
        <v>4146598</v>
      </c>
      <c r="AG228" s="56">
        <f t="shared" si="876"/>
        <v>30276562</v>
      </c>
      <c r="AH228" s="56">
        <f t="shared" ref="AH228:AL228" si="877">SUM(AH57,AH114,AH171)</f>
        <v>-6603985</v>
      </c>
      <c r="AI228" s="56">
        <f t="shared" si="877"/>
        <v>-387593</v>
      </c>
      <c r="AJ228" s="56">
        <f t="shared" si="877"/>
        <v>19525979</v>
      </c>
      <c r="AK228" s="56">
        <f t="shared" si="877"/>
        <v>3759005</v>
      </c>
      <c r="AL228" s="56">
        <f t="shared" si="877"/>
        <v>23284984</v>
      </c>
    </row>
    <row r="229" spans="1:38" x14ac:dyDescent="0.2">
      <c r="Z229" s="96">
        <f>+U228+X228</f>
        <v>25606161</v>
      </c>
      <c r="AA229" s="96">
        <f>+V228+Y228</f>
        <v>3485009</v>
      </c>
      <c r="AB229" s="96">
        <f>SUM(Z229:AA229)</f>
        <v>29091170</v>
      </c>
    </row>
    <row r="231" spans="1:38" x14ac:dyDescent="0.2">
      <c r="W231" s="25"/>
    </row>
    <row r="232" spans="1:38" x14ac:dyDescent="0.2">
      <c r="W232" s="25">
        <f>SUM(D228-W228)</f>
        <v>0</v>
      </c>
    </row>
  </sheetData>
  <mergeCells count="212">
    <mergeCell ref="AC61:AD61"/>
    <mergeCell ref="AE61:AG61"/>
    <mergeCell ref="AC175:AD175"/>
    <mergeCell ref="AE175:AG175"/>
    <mergeCell ref="AC176:AC177"/>
    <mergeCell ref="AD176:AD177"/>
    <mergeCell ref="AE176:AE177"/>
    <mergeCell ref="AF176:AF177"/>
    <mergeCell ref="AG176:AG177"/>
    <mergeCell ref="AC62:AC63"/>
    <mergeCell ref="AD62:AD63"/>
    <mergeCell ref="AE62:AE63"/>
    <mergeCell ref="AF62:AF63"/>
    <mergeCell ref="AG62:AG63"/>
    <mergeCell ref="AC118:AD118"/>
    <mergeCell ref="AE118:AG118"/>
    <mergeCell ref="AC119:AC120"/>
    <mergeCell ref="AD119:AD120"/>
    <mergeCell ref="AE119:AE120"/>
    <mergeCell ref="AF119:AF120"/>
    <mergeCell ref="AG119:AG120"/>
    <mergeCell ref="U61:W61"/>
    <mergeCell ref="B62:B63"/>
    <mergeCell ref="D62:D63"/>
    <mergeCell ref="U62:U63"/>
    <mergeCell ref="W62:W63"/>
    <mergeCell ref="A4:A6"/>
    <mergeCell ref="T4:T6"/>
    <mergeCell ref="U4:W4"/>
    <mergeCell ref="U5:U6"/>
    <mergeCell ref="B4:D4"/>
    <mergeCell ref="L61:N61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1:I61"/>
    <mergeCell ref="E5:E6"/>
    <mergeCell ref="F5:F6"/>
    <mergeCell ref="T61:T63"/>
    <mergeCell ref="K62:K63"/>
    <mergeCell ref="L62:L63"/>
    <mergeCell ref="M62:M63"/>
    <mergeCell ref="N62:N63"/>
    <mergeCell ref="J61:K61"/>
    <mergeCell ref="E119:E120"/>
    <mergeCell ref="F119:F120"/>
    <mergeCell ref="B61:D61"/>
    <mergeCell ref="N176:N177"/>
    <mergeCell ref="L175:N175"/>
    <mergeCell ref="A175:A177"/>
    <mergeCell ref="B175:D175"/>
    <mergeCell ref="T175:T177"/>
    <mergeCell ref="C62:C63"/>
    <mergeCell ref="C119:C120"/>
    <mergeCell ref="A118:A120"/>
    <mergeCell ref="O61:P61"/>
    <mergeCell ref="Q61:S61"/>
    <mergeCell ref="O62:O63"/>
    <mergeCell ref="P62:P63"/>
    <mergeCell ref="Q62:Q63"/>
    <mergeCell ref="R62:R63"/>
    <mergeCell ref="S62:S63"/>
    <mergeCell ref="Q119:Q120"/>
    <mergeCell ref="R119:R120"/>
    <mergeCell ref="S119:S120"/>
    <mergeCell ref="U175:W175"/>
    <mergeCell ref="B176:B177"/>
    <mergeCell ref="D176:D177"/>
    <mergeCell ref="U176:U177"/>
    <mergeCell ref="W176:W177"/>
    <mergeCell ref="C176:C177"/>
    <mergeCell ref="V176:V177"/>
    <mergeCell ref="E176:E177"/>
    <mergeCell ref="F176:F177"/>
    <mergeCell ref="G176:G177"/>
    <mergeCell ref="H176:H177"/>
    <mergeCell ref="I176:I177"/>
    <mergeCell ref="J175:K175"/>
    <mergeCell ref="J176:J177"/>
    <mergeCell ref="K176:K177"/>
    <mergeCell ref="L176:L177"/>
    <mergeCell ref="M176:M177"/>
    <mergeCell ref="O175:P175"/>
    <mergeCell ref="Q175:S175"/>
    <mergeCell ref="O176:O177"/>
    <mergeCell ref="P176:P177"/>
    <mergeCell ref="Q176:Q177"/>
    <mergeCell ref="R176:R177"/>
    <mergeCell ref="S176:S177"/>
    <mergeCell ref="X176:X177"/>
    <mergeCell ref="Y176:Y177"/>
    <mergeCell ref="Z176:Z177"/>
    <mergeCell ref="AA176:AA177"/>
    <mergeCell ref="AB176:AB177"/>
    <mergeCell ref="X61:Y61"/>
    <mergeCell ref="Z61:AB61"/>
    <mergeCell ref="X62:X63"/>
    <mergeCell ref="Y62:Y63"/>
    <mergeCell ref="Z62:Z63"/>
    <mergeCell ref="AA62:AA63"/>
    <mergeCell ref="AB62:AB63"/>
    <mergeCell ref="A173:AB173"/>
    <mergeCell ref="X175:Y175"/>
    <mergeCell ref="Z175:AB175"/>
    <mergeCell ref="E175:F175"/>
    <mergeCell ref="G175:I175"/>
    <mergeCell ref="I119:I120"/>
    <mergeCell ref="X118:Y118"/>
    <mergeCell ref="Z118:AB118"/>
    <mergeCell ref="X119:X120"/>
    <mergeCell ref="Y119:Y120"/>
    <mergeCell ref="Z119:Z120"/>
    <mergeCell ref="AA119:AA120"/>
    <mergeCell ref="AB119:AB120"/>
    <mergeCell ref="B119:B120"/>
    <mergeCell ref="D119:D120"/>
    <mergeCell ref="V119:V120"/>
    <mergeCell ref="G119:G120"/>
    <mergeCell ref="H119:H120"/>
    <mergeCell ref="U119:U120"/>
    <mergeCell ref="B118:D118"/>
    <mergeCell ref="T118:T120"/>
    <mergeCell ref="U118:W118"/>
    <mergeCell ref="E118:F118"/>
    <mergeCell ref="G118:I118"/>
    <mergeCell ref="J118:K118"/>
    <mergeCell ref="J119:J120"/>
    <mergeCell ref="K119:K120"/>
    <mergeCell ref="L118:N118"/>
    <mergeCell ref="L119:L120"/>
    <mergeCell ref="M119:M120"/>
    <mergeCell ref="N119:N120"/>
    <mergeCell ref="W119:W120"/>
    <mergeCell ref="O118:P118"/>
    <mergeCell ref="Q118:S118"/>
    <mergeCell ref="O119:O120"/>
    <mergeCell ref="P119:P120"/>
    <mergeCell ref="A2:AB2"/>
    <mergeCell ref="A59:AB59"/>
    <mergeCell ref="A116:AB116"/>
    <mergeCell ref="E61:F61"/>
    <mergeCell ref="I62:I63"/>
    <mergeCell ref="E62:E63"/>
    <mergeCell ref="F62:F63"/>
    <mergeCell ref="G62:G63"/>
    <mergeCell ref="H62:H63"/>
    <mergeCell ref="X4:Y4"/>
    <mergeCell ref="Z4:AB4"/>
    <mergeCell ref="X5:X6"/>
    <mergeCell ref="Y5:Y6"/>
    <mergeCell ref="Z5:Z6"/>
    <mergeCell ref="AA5:AA6"/>
    <mergeCell ref="AB5:AB6"/>
    <mergeCell ref="V62:V63"/>
    <mergeCell ref="J62:J63"/>
    <mergeCell ref="D5:D6"/>
    <mergeCell ref="V5:V6"/>
    <mergeCell ref="W5:W6"/>
    <mergeCell ref="B5:B6"/>
    <mergeCell ref="C5:C6"/>
    <mergeCell ref="A61:A63"/>
    <mergeCell ref="O4:P4"/>
    <mergeCell ref="Q4:S4"/>
    <mergeCell ref="O5:O6"/>
    <mergeCell ref="P5:P6"/>
    <mergeCell ref="Q5:Q6"/>
    <mergeCell ref="R5:R6"/>
    <mergeCell ref="S5:S6"/>
    <mergeCell ref="AH4:AI4"/>
    <mergeCell ref="AJ4:AL4"/>
    <mergeCell ref="AH5:AH6"/>
    <mergeCell ref="AI5:AI6"/>
    <mergeCell ref="AJ5:AJ6"/>
    <mergeCell ref="AK5:AK6"/>
    <mergeCell ref="AL5:AL6"/>
    <mergeCell ref="AC4:AD4"/>
    <mergeCell ref="AE4:AG4"/>
    <mergeCell ref="AC5:AC6"/>
    <mergeCell ref="AD5:AD6"/>
    <mergeCell ref="AE5:AE6"/>
    <mergeCell ref="AF5:AF6"/>
    <mergeCell ref="AG5:AG6"/>
    <mergeCell ref="AH61:AI61"/>
    <mergeCell ref="AJ61:AL61"/>
    <mergeCell ref="AH62:AH63"/>
    <mergeCell ref="AI62:AI63"/>
    <mergeCell ref="AJ62:AJ63"/>
    <mergeCell ref="AK62:AK63"/>
    <mergeCell ref="AL62:AL63"/>
    <mergeCell ref="AH118:AI118"/>
    <mergeCell ref="AJ118:AL118"/>
    <mergeCell ref="AH119:AH120"/>
    <mergeCell ref="AI119:AI120"/>
    <mergeCell ref="AJ119:AJ120"/>
    <mergeCell ref="AK119:AK120"/>
    <mergeCell ref="AL119:AL120"/>
    <mergeCell ref="AH175:AI175"/>
    <mergeCell ref="AJ175:AL175"/>
    <mergeCell ref="AH176:AH177"/>
    <mergeCell ref="AI176:AI177"/>
    <mergeCell ref="AJ176:AJ177"/>
    <mergeCell ref="AK176:AK177"/>
    <mergeCell ref="AL176:AL177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scale="58" orientation="landscape" r:id="rId1"/>
  <headerFooter alignWithMargins="0">
    <oddFooter>&amp;C&amp;P</oddFooter>
  </headerFooter>
  <rowBreaks count="3" manualBreakCount="3">
    <brk id="57" max="16383" man="1"/>
    <brk id="114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2025-04-29T05:54:26Z</cp:lastPrinted>
  <dcterms:created xsi:type="dcterms:W3CDTF">1997-01-17T14:02:09Z</dcterms:created>
  <dcterms:modified xsi:type="dcterms:W3CDTF">2025-05-20T11:21:31Z</dcterms:modified>
</cp:coreProperties>
</file>